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2760" yWindow="3480" windowWidth="20520" windowHeight="4780" tabRatio="883"/>
  </bookViews>
  <sheets>
    <sheet name="2-（１）財政状況の推移" sheetId="4" r:id="rId1"/>
    <sheet name="2-（２）目的別決算状況" sheetId="5" r:id="rId2"/>
    <sheet name="2-（３）性質別決算状況" sheetId="6" r:id="rId3"/>
    <sheet name="2-（４）国民健康保険決算状況" sheetId="7" r:id="rId4"/>
    <sheet name="2-（５）介護保険決算状況" sheetId="9" r:id="rId5"/>
    <sheet name="2-（６）後期高齢者医療決算状況" sheetId="27" r:id="rId6"/>
    <sheet name="2-（7）都区財政調整" sheetId="28" r:id="rId7"/>
    <sheet name="2-（８）都区財政調整区別算定結果" sheetId="11" r:id="rId8"/>
    <sheet name="2-（９）特別区税の推移" sheetId="12" r:id="rId9"/>
    <sheet name="2-（１０）区民税負担額・区経費の推移" sheetId="13" r:id="rId10"/>
    <sheet name="2-（１１）軽自動車課税台数の推移" sheetId="14" r:id="rId11"/>
    <sheet name="2-（１２）特別区たばこ税の推移" sheetId="15" r:id="rId12"/>
    <sheet name="2-（１３）国税・都税・特別区税" sheetId="16" r:id="rId13"/>
    <sheet name="2-（１４）墨田区の国税の推移" sheetId="17" r:id="rId14"/>
    <sheet name="2-（１５）墨田区の都税の推移" sheetId="18" r:id="rId15"/>
    <sheet name="2-（１６）区有財産の推移" sheetId="19" r:id="rId16"/>
  </sheets>
  <definedNames>
    <definedName name="_xlnm.Print_Area" localSheetId="0">'2-（１）財政状況の推移'!$C$2:$N$47</definedName>
    <definedName name="_xlnm.Print_Area" localSheetId="1">'2-（２）目的別決算状況'!$C$2:$T$43</definedName>
    <definedName name="_xlnm.Print_Area" localSheetId="2">'2-（３）性質別決算状況'!$C$2:$X$52</definedName>
  </definedNames>
  <calcPr calcId="162913"/>
</workbook>
</file>

<file path=xl/calcChain.xml><?xml version="1.0" encoding="utf-8"?>
<calcChain xmlns="http://schemas.openxmlformats.org/spreadsheetml/2006/main">
  <c r="G29" i="11" l="1"/>
  <c r="F29" i="11"/>
  <c r="E29" i="11"/>
  <c r="D29" i="11"/>
  <c r="E28" i="11"/>
  <c r="H28" i="11"/>
  <c r="H27" i="11"/>
  <c r="E27" i="11"/>
  <c r="E26" i="11"/>
  <c r="H26" i="11"/>
  <c r="H25" i="11"/>
  <c r="E25" i="11"/>
  <c r="E24" i="11"/>
  <c r="H24" i="11"/>
  <c r="H23" i="11"/>
  <c r="E23" i="11"/>
  <c r="E22" i="11"/>
  <c r="H22" i="11"/>
  <c r="H21" i="11"/>
  <c r="E21" i="11"/>
  <c r="E20" i="11"/>
  <c r="H20" i="11"/>
  <c r="H19" i="11"/>
  <c r="E19" i="11"/>
  <c r="E18" i="11"/>
  <c r="H18" i="11"/>
  <c r="H17" i="11"/>
  <c r="E17" i="11"/>
  <c r="E16" i="11"/>
  <c r="H16" i="11"/>
  <c r="H15" i="11"/>
  <c r="E15" i="11"/>
  <c r="E14" i="11"/>
  <c r="H14" i="11"/>
  <c r="H13" i="11"/>
  <c r="E13" i="11"/>
  <c r="E12" i="11"/>
  <c r="H12" i="11"/>
  <c r="H11" i="11"/>
  <c r="E11" i="11"/>
  <c r="E10" i="11"/>
  <c r="H10" i="11"/>
  <c r="H9" i="11"/>
  <c r="E9" i="11"/>
  <c r="E8" i="11"/>
  <c r="H8" i="11"/>
  <c r="H7" i="11"/>
  <c r="E7" i="11"/>
  <c r="E6" i="11"/>
  <c r="H6" i="11"/>
  <c r="J46" i="28"/>
  <c r="I46" i="28"/>
  <c r="H46" i="28"/>
  <c r="G46" i="28"/>
  <c r="F46" i="28"/>
  <c r="J42" i="28"/>
  <c r="I42" i="28"/>
  <c r="H42" i="28"/>
  <c r="G42" i="28"/>
  <c r="F42" i="28"/>
  <c r="J36" i="28"/>
  <c r="I36" i="28"/>
  <c r="H36" i="28"/>
  <c r="G36" i="28"/>
  <c r="F36" i="28"/>
  <c r="J30" i="28"/>
  <c r="I30" i="28"/>
  <c r="H30" i="28"/>
  <c r="G30" i="28"/>
  <c r="F30" i="28"/>
  <c r="F26" i="28"/>
  <c r="I19" i="28"/>
  <c r="I25" i="28"/>
  <c r="I27" i="28"/>
  <c r="J10" i="28"/>
  <c r="J19" i="28"/>
  <c r="J25" i="28"/>
  <c r="J27" i="28"/>
  <c r="I10" i="28"/>
  <c r="H10" i="28"/>
  <c r="H19" i="28"/>
  <c r="H25" i="28"/>
  <c r="H27" i="28"/>
  <c r="H31" i="28"/>
  <c r="G10" i="28"/>
  <c r="G19" i="28"/>
  <c r="G25" i="28"/>
  <c r="G27" i="28"/>
  <c r="F10" i="28"/>
  <c r="F19" i="28"/>
  <c r="F25" i="28"/>
  <c r="F27" i="28"/>
  <c r="Q50" i="6"/>
  <c r="T50" i="6"/>
  <c r="M50" i="6"/>
  <c r="N48" i="6"/>
  <c r="I50" i="6"/>
  <c r="L50" i="6"/>
  <c r="E50" i="6"/>
  <c r="X48" i="6"/>
  <c r="T48" i="6"/>
  <c r="R48" i="6"/>
  <c r="P48" i="6"/>
  <c r="L48" i="6"/>
  <c r="F48" i="6"/>
  <c r="X47" i="6"/>
  <c r="T47" i="6"/>
  <c r="R47" i="6"/>
  <c r="P47" i="6"/>
  <c r="L47" i="6"/>
  <c r="J47" i="6"/>
  <c r="F47" i="6"/>
  <c r="X45" i="6"/>
  <c r="T45" i="6"/>
  <c r="R45" i="6"/>
  <c r="P45" i="6"/>
  <c r="L45" i="6"/>
  <c r="F45" i="6"/>
  <c r="X44" i="6"/>
  <c r="T44" i="6"/>
  <c r="R44" i="6"/>
  <c r="P44" i="6"/>
  <c r="N44" i="6"/>
  <c r="L44" i="6"/>
  <c r="J44" i="6"/>
  <c r="F44" i="6"/>
  <c r="X43" i="6"/>
  <c r="T43" i="6"/>
  <c r="R43" i="6"/>
  <c r="P43" i="6"/>
  <c r="L43" i="6"/>
  <c r="F43" i="6"/>
  <c r="X42" i="6"/>
  <c r="T42" i="6"/>
  <c r="R42" i="6"/>
  <c r="R50" i="6"/>
  <c r="P42" i="6"/>
  <c r="L42" i="6"/>
  <c r="J42" i="6"/>
  <c r="F42" i="6"/>
  <c r="U41" i="6"/>
  <c r="X41" i="6"/>
  <c r="T41" i="6"/>
  <c r="R41" i="6"/>
  <c r="P41" i="6"/>
  <c r="N41" i="6"/>
  <c r="L41" i="6"/>
  <c r="J41" i="6"/>
  <c r="F41" i="6"/>
  <c r="R39" i="6"/>
  <c r="X38" i="6"/>
  <c r="T38" i="6"/>
  <c r="R38" i="6"/>
  <c r="P38" i="6"/>
  <c r="L38" i="6"/>
  <c r="J38" i="6"/>
  <c r="F38" i="6"/>
  <c r="U37" i="6"/>
  <c r="U50" i="6"/>
  <c r="T37" i="6"/>
  <c r="R37" i="6"/>
  <c r="P37" i="6"/>
  <c r="N37" i="6"/>
  <c r="L37" i="6"/>
  <c r="J37" i="6"/>
  <c r="F37" i="6"/>
  <c r="X36" i="6"/>
  <c r="T36" i="6"/>
  <c r="R36" i="6"/>
  <c r="P36" i="6"/>
  <c r="L36" i="6"/>
  <c r="F36" i="6"/>
  <c r="X35" i="6"/>
  <c r="T35" i="6"/>
  <c r="R35" i="6"/>
  <c r="P35" i="6"/>
  <c r="L35" i="6"/>
  <c r="J35" i="6"/>
  <c r="F35" i="6"/>
  <c r="X34" i="6"/>
  <c r="T34" i="6"/>
  <c r="R34" i="6"/>
  <c r="P34" i="6"/>
  <c r="L34" i="6"/>
  <c r="J34" i="6"/>
  <c r="F34" i="6"/>
  <c r="U29" i="6"/>
  <c r="X29" i="6"/>
  <c r="T29" i="6"/>
  <c r="P29" i="6"/>
  <c r="L29" i="6"/>
  <c r="K29" i="6"/>
  <c r="X28" i="6"/>
  <c r="V28" i="6"/>
  <c r="T28" i="6"/>
  <c r="R28" i="6"/>
  <c r="P28" i="6"/>
  <c r="N28" i="6"/>
  <c r="L28" i="6"/>
  <c r="J28" i="6"/>
  <c r="F28" i="6"/>
  <c r="X27" i="6"/>
  <c r="V27" i="6"/>
  <c r="T27" i="6"/>
  <c r="R27" i="6"/>
  <c r="P27" i="6"/>
  <c r="N27" i="6"/>
  <c r="L27" i="6"/>
  <c r="J27" i="6"/>
  <c r="F27" i="6"/>
  <c r="X26" i="6"/>
  <c r="V26" i="6"/>
  <c r="T26" i="6"/>
  <c r="R26" i="6"/>
  <c r="P26" i="6"/>
  <c r="N26" i="6"/>
  <c r="L26" i="6"/>
  <c r="J26" i="6"/>
  <c r="F26" i="6"/>
  <c r="X25" i="6"/>
  <c r="V25" i="6"/>
  <c r="T25" i="6"/>
  <c r="R25" i="6"/>
  <c r="P25" i="6"/>
  <c r="N25" i="6"/>
  <c r="L25" i="6"/>
  <c r="J25" i="6"/>
  <c r="F25" i="6"/>
  <c r="X24" i="6"/>
  <c r="V24" i="6"/>
  <c r="T24" i="6"/>
  <c r="R24" i="6"/>
  <c r="P24" i="6"/>
  <c r="N24" i="6"/>
  <c r="L24" i="6"/>
  <c r="J24" i="6"/>
  <c r="F24" i="6"/>
  <c r="X23" i="6"/>
  <c r="V23" i="6"/>
  <c r="T23" i="6"/>
  <c r="R23" i="6"/>
  <c r="P23" i="6"/>
  <c r="N23" i="6"/>
  <c r="L23" i="6"/>
  <c r="J23" i="6"/>
  <c r="F23" i="6"/>
  <c r="X22" i="6"/>
  <c r="V22" i="6"/>
  <c r="T22" i="6"/>
  <c r="R22" i="6"/>
  <c r="P22" i="6"/>
  <c r="N22" i="6"/>
  <c r="L22" i="6"/>
  <c r="J22" i="6"/>
  <c r="F22" i="6"/>
  <c r="X21" i="6"/>
  <c r="V21" i="6"/>
  <c r="T21" i="6"/>
  <c r="R21" i="6"/>
  <c r="P21" i="6"/>
  <c r="N21" i="6"/>
  <c r="L21" i="6"/>
  <c r="J21" i="6"/>
  <c r="F21" i="6"/>
  <c r="X20" i="6"/>
  <c r="V20" i="6"/>
  <c r="T20" i="6"/>
  <c r="R20" i="6"/>
  <c r="P20" i="6"/>
  <c r="N20" i="6"/>
  <c r="L20" i="6"/>
  <c r="J20" i="6"/>
  <c r="F20" i="6"/>
  <c r="X19" i="6"/>
  <c r="V19" i="6"/>
  <c r="T19" i="6"/>
  <c r="R19" i="6"/>
  <c r="P19" i="6"/>
  <c r="N19" i="6"/>
  <c r="L19" i="6"/>
  <c r="J19" i="6"/>
  <c r="F19" i="6"/>
  <c r="X18" i="6"/>
  <c r="V18" i="6"/>
  <c r="T18" i="6"/>
  <c r="R18" i="6"/>
  <c r="P18" i="6"/>
  <c r="N18" i="6"/>
  <c r="L18" i="6"/>
  <c r="J18" i="6"/>
  <c r="F18" i="6"/>
  <c r="X17" i="6"/>
  <c r="V17" i="6"/>
  <c r="T17" i="6"/>
  <c r="R17" i="6"/>
  <c r="P17" i="6"/>
  <c r="N17" i="6"/>
  <c r="L17" i="6"/>
  <c r="J17" i="6"/>
  <c r="F17" i="6"/>
  <c r="X16" i="6"/>
  <c r="V16" i="6"/>
  <c r="T16" i="6"/>
  <c r="R16" i="6"/>
  <c r="P16" i="6"/>
  <c r="N16" i="6"/>
  <c r="L16" i="6"/>
  <c r="J16" i="6"/>
  <c r="F16" i="6"/>
  <c r="X15" i="6"/>
  <c r="V15" i="6"/>
  <c r="T15" i="6"/>
  <c r="R15" i="6"/>
  <c r="P15" i="6"/>
  <c r="N15" i="6"/>
  <c r="L15" i="6"/>
  <c r="J15" i="6"/>
  <c r="F15" i="6"/>
  <c r="V14" i="6"/>
  <c r="X13" i="6"/>
  <c r="V13" i="6"/>
  <c r="T13" i="6"/>
  <c r="R13" i="6"/>
  <c r="P13" i="6"/>
  <c r="N13" i="6"/>
  <c r="L13" i="6"/>
  <c r="J13" i="6"/>
  <c r="F13" i="6"/>
  <c r="X12" i="6"/>
  <c r="V12" i="6"/>
  <c r="T12" i="6"/>
  <c r="R12" i="6"/>
  <c r="P12" i="6"/>
  <c r="N12" i="6"/>
  <c r="L12" i="6"/>
  <c r="J12" i="6"/>
  <c r="F12" i="6"/>
  <c r="X11" i="6"/>
  <c r="V11" i="6"/>
  <c r="T11" i="6"/>
  <c r="R11" i="6"/>
  <c r="P11" i="6"/>
  <c r="N11" i="6"/>
  <c r="L11" i="6"/>
  <c r="J11" i="6"/>
  <c r="F11" i="6"/>
  <c r="X10" i="6"/>
  <c r="V10" i="6"/>
  <c r="T10" i="6"/>
  <c r="R10" i="6"/>
  <c r="P10" i="6"/>
  <c r="N10" i="6"/>
  <c r="L10" i="6"/>
  <c r="J10" i="6"/>
  <c r="F10" i="6"/>
  <c r="X9" i="6"/>
  <c r="V9" i="6"/>
  <c r="V29" i="6"/>
  <c r="T9" i="6"/>
  <c r="R9" i="6"/>
  <c r="P9" i="6"/>
  <c r="N9" i="6"/>
  <c r="L9" i="6"/>
  <c r="J9" i="6"/>
  <c r="F9" i="6"/>
  <c r="X8" i="6"/>
  <c r="V8" i="6"/>
  <c r="T8" i="6"/>
  <c r="R8" i="6"/>
  <c r="P8" i="6"/>
  <c r="N8" i="6"/>
  <c r="L8" i="6"/>
  <c r="J8" i="6"/>
  <c r="F8" i="6"/>
  <c r="X7" i="6"/>
  <c r="V7" i="6"/>
  <c r="T7" i="6"/>
  <c r="R7" i="6"/>
  <c r="R29" i="6"/>
  <c r="P7" i="6"/>
  <c r="N7" i="6"/>
  <c r="N29" i="6"/>
  <c r="L7" i="6"/>
  <c r="J7" i="6"/>
  <c r="F7" i="6"/>
  <c r="R42" i="5"/>
  <c r="T42" i="5"/>
  <c r="Q42" i="5"/>
  <c r="N42" i="5"/>
  <c r="K42" i="5"/>
  <c r="T41" i="5"/>
  <c r="Q41" i="5"/>
  <c r="N41" i="5"/>
  <c r="K41" i="5"/>
  <c r="T40" i="5"/>
  <c r="S40" i="5"/>
  <c r="Q40" i="5"/>
  <c r="P40" i="5"/>
  <c r="N40" i="5"/>
  <c r="K40" i="5"/>
  <c r="T39" i="5"/>
  <c r="S39" i="5"/>
  <c r="Q39" i="5"/>
  <c r="P39" i="5"/>
  <c r="N39" i="5"/>
  <c r="M39" i="5"/>
  <c r="K39" i="5"/>
  <c r="J39" i="5"/>
  <c r="G39" i="5"/>
  <c r="T38" i="5"/>
  <c r="S38" i="5"/>
  <c r="Q38" i="5"/>
  <c r="P38" i="5"/>
  <c r="N38" i="5"/>
  <c r="M38" i="5"/>
  <c r="K38" i="5"/>
  <c r="J38" i="5"/>
  <c r="G38" i="5"/>
  <c r="T37" i="5"/>
  <c r="S37" i="5"/>
  <c r="Q37" i="5"/>
  <c r="P37" i="5"/>
  <c r="N37" i="5"/>
  <c r="M37" i="5"/>
  <c r="K37" i="5"/>
  <c r="J37" i="5"/>
  <c r="G37" i="5"/>
  <c r="T36" i="5"/>
  <c r="S36" i="5"/>
  <c r="Q36" i="5"/>
  <c r="P36" i="5"/>
  <c r="N36" i="5"/>
  <c r="M36" i="5"/>
  <c r="K36" i="5"/>
  <c r="J36" i="5"/>
  <c r="G36" i="5"/>
  <c r="T35" i="5"/>
  <c r="S35" i="5"/>
  <c r="Q35" i="5"/>
  <c r="P35" i="5"/>
  <c r="N35" i="5"/>
  <c r="M35" i="5"/>
  <c r="K35" i="5"/>
  <c r="J35" i="5"/>
  <c r="G35" i="5"/>
  <c r="T34" i="5"/>
  <c r="S34" i="5"/>
  <c r="Q34" i="5"/>
  <c r="P34" i="5"/>
  <c r="N34" i="5"/>
  <c r="M34" i="5"/>
  <c r="K34" i="5"/>
  <c r="J34" i="5"/>
  <c r="G34" i="5"/>
  <c r="T33" i="5"/>
  <c r="S33" i="5"/>
  <c r="Q33" i="5"/>
  <c r="P33" i="5"/>
  <c r="N33" i="5"/>
  <c r="M33" i="5"/>
  <c r="K33" i="5"/>
  <c r="J33" i="5"/>
  <c r="G33" i="5"/>
  <c r="T32" i="5"/>
  <c r="S32" i="5"/>
  <c r="Q32" i="5"/>
  <c r="P32" i="5"/>
  <c r="N32" i="5"/>
  <c r="M32" i="5"/>
  <c r="K32" i="5"/>
  <c r="J32" i="5"/>
  <c r="G32" i="5"/>
  <c r="T31" i="5"/>
  <c r="S31" i="5"/>
  <c r="Q31" i="5"/>
  <c r="P31" i="5"/>
  <c r="N31" i="5"/>
  <c r="M31" i="5"/>
  <c r="K31" i="5"/>
  <c r="J31" i="5"/>
  <c r="G31" i="5"/>
  <c r="R29" i="5"/>
  <c r="T29" i="5"/>
  <c r="Q29" i="5"/>
  <c r="N29" i="5"/>
  <c r="K29" i="5"/>
  <c r="T28" i="5"/>
  <c r="R28" i="5"/>
  <c r="Q28" i="5"/>
  <c r="P28" i="5"/>
  <c r="N28" i="5"/>
  <c r="M28" i="5"/>
  <c r="K28" i="5"/>
  <c r="J28" i="5"/>
  <c r="G28" i="5"/>
  <c r="T27" i="5"/>
  <c r="Q27" i="5"/>
  <c r="P27" i="5"/>
  <c r="N27" i="5"/>
  <c r="M27" i="5"/>
  <c r="K27" i="5"/>
  <c r="J27" i="5"/>
  <c r="G27" i="5"/>
  <c r="T26" i="5"/>
  <c r="S26" i="5"/>
  <c r="Q26" i="5"/>
  <c r="P26" i="5"/>
  <c r="N26" i="5"/>
  <c r="M26" i="5"/>
  <c r="K26" i="5"/>
  <c r="J26" i="5"/>
  <c r="G26" i="5"/>
  <c r="T25" i="5"/>
  <c r="Q25" i="5"/>
  <c r="P25" i="5"/>
  <c r="N25" i="5"/>
  <c r="M25" i="5"/>
  <c r="K25" i="5"/>
  <c r="J25" i="5"/>
  <c r="G25" i="5"/>
  <c r="T24" i="5"/>
  <c r="Q24" i="5"/>
  <c r="P24" i="5"/>
  <c r="N24" i="5"/>
  <c r="M24" i="5"/>
  <c r="K24" i="5"/>
  <c r="J24" i="5"/>
  <c r="G24" i="5"/>
  <c r="T23" i="5"/>
  <c r="Q23" i="5"/>
  <c r="N23" i="5"/>
  <c r="K23" i="5"/>
  <c r="J23" i="5"/>
  <c r="G23" i="5"/>
  <c r="T22" i="5"/>
  <c r="Q22" i="5"/>
  <c r="P22" i="5"/>
  <c r="N22" i="5"/>
  <c r="M22" i="5"/>
  <c r="K22" i="5"/>
  <c r="J22" i="5"/>
  <c r="G22" i="5"/>
  <c r="T21" i="5"/>
  <c r="Q21" i="5"/>
  <c r="P21" i="5"/>
  <c r="N21" i="5"/>
  <c r="M21" i="5"/>
  <c r="K21" i="5"/>
  <c r="J21" i="5"/>
  <c r="G21" i="5"/>
  <c r="T20" i="5"/>
  <c r="S20" i="5"/>
  <c r="Q20" i="5"/>
  <c r="P20" i="5"/>
  <c r="N20" i="5"/>
  <c r="M20" i="5"/>
  <c r="K20" i="5"/>
  <c r="J20" i="5"/>
  <c r="G20" i="5"/>
  <c r="T19" i="5"/>
  <c r="Q19" i="5"/>
  <c r="P19" i="5"/>
  <c r="N19" i="5"/>
  <c r="K19" i="5"/>
  <c r="J19" i="5"/>
  <c r="T18" i="5"/>
  <c r="S18" i="5"/>
  <c r="Q18" i="5"/>
  <c r="P18" i="5"/>
  <c r="N18" i="5"/>
  <c r="M18" i="5"/>
  <c r="K18" i="5"/>
  <c r="J18" i="5"/>
  <c r="G18" i="5"/>
  <c r="T17" i="5"/>
  <c r="R17" i="5"/>
  <c r="Q17" i="5"/>
  <c r="P17" i="5"/>
  <c r="N17" i="5"/>
  <c r="M17" i="5"/>
  <c r="K17" i="5"/>
  <c r="J17" i="5"/>
  <c r="G17" i="5"/>
  <c r="T16" i="5"/>
  <c r="Q16" i="5"/>
  <c r="N16" i="5"/>
  <c r="M16" i="5"/>
  <c r="K16" i="5"/>
  <c r="J16" i="5"/>
  <c r="G16" i="5"/>
  <c r="T15" i="5"/>
  <c r="Q15" i="5"/>
  <c r="P15" i="5"/>
  <c r="N15" i="5"/>
  <c r="M15" i="5"/>
  <c r="K15" i="5"/>
  <c r="J15" i="5"/>
  <c r="G15" i="5"/>
  <c r="T14" i="5"/>
  <c r="S14" i="5"/>
  <c r="Q14" i="5"/>
  <c r="N14" i="5"/>
  <c r="M14" i="5"/>
  <c r="K14" i="5"/>
  <c r="J14" i="5"/>
  <c r="G14" i="5"/>
  <c r="T12" i="5"/>
  <c r="Q12" i="5"/>
  <c r="P12" i="5"/>
  <c r="N12" i="5"/>
  <c r="M12" i="5"/>
  <c r="K12" i="5"/>
  <c r="J12" i="5"/>
  <c r="G12" i="5"/>
  <c r="T11" i="5"/>
  <c r="Q11" i="5"/>
  <c r="P11" i="5"/>
  <c r="N11" i="5"/>
  <c r="K11" i="5"/>
  <c r="T10" i="5"/>
  <c r="S10" i="5"/>
  <c r="Q10" i="5"/>
  <c r="P10" i="5"/>
  <c r="N10" i="5"/>
  <c r="M10" i="5"/>
  <c r="K10" i="5"/>
  <c r="J10" i="5"/>
  <c r="G10" i="5"/>
  <c r="T9" i="5"/>
  <c r="Q9" i="5"/>
  <c r="N9" i="5"/>
  <c r="K9" i="5"/>
  <c r="J9" i="5"/>
  <c r="G9" i="5"/>
  <c r="T8" i="5"/>
  <c r="S8" i="5"/>
  <c r="Q8" i="5"/>
  <c r="P8" i="5"/>
  <c r="N8" i="5"/>
  <c r="M8" i="5"/>
  <c r="K8" i="5"/>
  <c r="J8" i="5"/>
  <c r="G8" i="5"/>
  <c r="T7" i="5"/>
  <c r="Q7" i="5"/>
  <c r="P7" i="5"/>
  <c r="N7" i="5"/>
  <c r="M7" i="5"/>
  <c r="K7" i="5"/>
  <c r="J7" i="5"/>
  <c r="G7" i="5"/>
  <c r="T6" i="5"/>
  <c r="Q6" i="5"/>
  <c r="P6" i="5"/>
  <c r="N6" i="5"/>
  <c r="M6" i="5"/>
  <c r="K6" i="5"/>
  <c r="J6" i="5"/>
  <c r="G6" i="5"/>
  <c r="M27" i="4"/>
  <c r="K27" i="4"/>
  <c r="I27" i="4"/>
  <c r="G27" i="4"/>
  <c r="M24" i="4"/>
  <c r="K24" i="4"/>
  <c r="I24" i="4"/>
  <c r="G24" i="4"/>
  <c r="M22" i="4"/>
  <c r="K22" i="4"/>
  <c r="I22" i="4"/>
  <c r="G22" i="4"/>
  <c r="M21" i="4"/>
  <c r="K21" i="4"/>
  <c r="I21" i="4"/>
  <c r="G21" i="4"/>
  <c r="M20" i="4"/>
  <c r="K20" i="4"/>
  <c r="I20" i="4"/>
  <c r="G20" i="4"/>
  <c r="M17" i="4"/>
  <c r="K17" i="4"/>
  <c r="I17" i="4"/>
  <c r="G17" i="4"/>
  <c r="M16" i="4"/>
  <c r="K16" i="4"/>
  <c r="I16" i="4"/>
  <c r="G16" i="4"/>
  <c r="M15" i="4"/>
  <c r="K15" i="4"/>
  <c r="I15" i="4"/>
  <c r="G15" i="4"/>
  <c r="M14" i="4"/>
  <c r="K14" i="4"/>
  <c r="I14" i="4"/>
  <c r="G14" i="4"/>
  <c r="M13" i="4"/>
  <c r="K13" i="4"/>
  <c r="I13" i="4"/>
  <c r="G13" i="4"/>
  <c r="M12" i="4"/>
  <c r="K12" i="4"/>
  <c r="I12" i="4"/>
  <c r="G12" i="4"/>
  <c r="M11" i="4"/>
  <c r="K11" i="4"/>
  <c r="I11" i="4"/>
  <c r="G11" i="4"/>
  <c r="M10" i="4"/>
  <c r="K10" i="4"/>
  <c r="I10" i="4"/>
  <c r="G10" i="4"/>
  <c r="M9" i="4"/>
  <c r="K9" i="4"/>
  <c r="I9" i="4"/>
  <c r="G9" i="4"/>
  <c r="M8" i="4"/>
  <c r="K8" i="4"/>
  <c r="I8" i="4"/>
  <c r="G8" i="4"/>
  <c r="M7" i="4"/>
  <c r="K7" i="4"/>
  <c r="I7" i="4"/>
  <c r="G7" i="4"/>
  <c r="M6" i="4"/>
  <c r="K6" i="4"/>
  <c r="I6" i="4"/>
  <c r="G6" i="4"/>
  <c r="P20" i="27"/>
  <c r="M20" i="27"/>
  <c r="J20" i="27"/>
  <c r="P12" i="27"/>
  <c r="M12" i="27"/>
  <c r="J12" i="27"/>
  <c r="P16" i="27"/>
  <c r="P17" i="27"/>
  <c r="P18" i="27"/>
  <c r="P15" i="27"/>
  <c r="P14" i="27"/>
  <c r="M16" i="27"/>
  <c r="M17" i="27"/>
  <c r="M18" i="27"/>
  <c r="M15" i="27"/>
  <c r="M14" i="27"/>
  <c r="J16" i="27"/>
  <c r="J17" i="27"/>
  <c r="J18" i="27"/>
  <c r="J15" i="27"/>
  <c r="J14" i="27"/>
  <c r="P10" i="27"/>
  <c r="P9" i="27"/>
  <c r="P8" i="27"/>
  <c r="P6" i="27"/>
  <c r="M10" i="27"/>
  <c r="M9" i="27"/>
  <c r="M8" i="27"/>
  <c r="M6" i="27"/>
  <c r="J10" i="27"/>
  <c r="J9" i="27"/>
  <c r="J8" i="27"/>
  <c r="J6" i="27"/>
  <c r="N31" i="7"/>
  <c r="N17" i="7"/>
  <c r="K31" i="7"/>
  <c r="K17" i="7"/>
  <c r="H31" i="7"/>
  <c r="H17" i="7"/>
  <c r="E31" i="7"/>
  <c r="E17" i="7"/>
  <c r="S20" i="27"/>
  <c r="S12" i="27"/>
  <c r="S15" i="27"/>
  <c r="S16" i="27"/>
  <c r="S17" i="27"/>
  <c r="S18" i="27"/>
  <c r="S14" i="27"/>
  <c r="S8" i="27"/>
  <c r="S9" i="27"/>
  <c r="S10" i="27"/>
  <c r="S6" i="27"/>
  <c r="R15" i="27"/>
  <c r="R16" i="27"/>
  <c r="R17" i="27"/>
  <c r="R18" i="27"/>
  <c r="R19" i="27"/>
  <c r="R14" i="27"/>
  <c r="R7" i="27"/>
  <c r="R8" i="27"/>
  <c r="R9" i="27"/>
  <c r="R10" i="27"/>
  <c r="R11" i="27"/>
  <c r="R6" i="27"/>
  <c r="H6" i="18"/>
  <c r="J6" i="18"/>
  <c r="L6" i="18"/>
  <c r="H7" i="18"/>
  <c r="J7" i="18"/>
  <c r="L7" i="18"/>
  <c r="H8" i="18"/>
  <c r="J8" i="18"/>
  <c r="L8" i="18"/>
  <c r="H9" i="18"/>
  <c r="J9" i="18"/>
  <c r="L9" i="18"/>
  <c r="H10" i="18"/>
  <c r="J10" i="18"/>
  <c r="L10" i="18"/>
  <c r="H11" i="18"/>
  <c r="J11" i="18"/>
  <c r="L11" i="18"/>
  <c r="H12" i="18"/>
  <c r="J12" i="18"/>
  <c r="L12" i="18"/>
  <c r="H13" i="18"/>
  <c r="J13" i="18"/>
  <c r="L13" i="18"/>
  <c r="H14" i="18"/>
  <c r="J14" i="18"/>
  <c r="L14" i="18"/>
  <c r="H15" i="18"/>
  <c r="J15" i="18"/>
  <c r="L15" i="18"/>
  <c r="H17" i="18"/>
  <c r="J17" i="18"/>
  <c r="L17" i="18"/>
  <c r="E20" i="18"/>
  <c r="G20" i="18"/>
  <c r="H20" i="18"/>
  <c r="I20" i="18"/>
  <c r="J20" i="18"/>
  <c r="K20" i="18"/>
  <c r="L20" i="18"/>
  <c r="M17" i="19"/>
  <c r="L17" i="19"/>
  <c r="K17" i="19"/>
  <c r="M14" i="19"/>
  <c r="M18" i="19"/>
  <c r="L14" i="19"/>
  <c r="L18" i="19"/>
  <c r="K14" i="19"/>
  <c r="K18" i="19"/>
  <c r="H18" i="19"/>
  <c r="H17" i="19"/>
  <c r="G17" i="19"/>
  <c r="G18" i="19"/>
  <c r="F17" i="19"/>
  <c r="H14" i="19"/>
  <c r="G14" i="19"/>
  <c r="F14" i="19"/>
  <c r="F18" i="19"/>
  <c r="P23" i="9"/>
  <c r="Q22" i="9"/>
  <c r="M23" i="9"/>
  <c r="N18" i="9" s="1"/>
  <c r="J23" i="9"/>
  <c r="K22" i="9"/>
  <c r="G23" i="9"/>
  <c r="H18" i="9" s="1"/>
  <c r="D23" i="9"/>
  <c r="R23" i="9"/>
  <c r="R21" i="9"/>
  <c r="O21" i="9"/>
  <c r="L21" i="9"/>
  <c r="I21" i="9"/>
  <c r="R19" i="9"/>
  <c r="O19" i="9"/>
  <c r="L19" i="9"/>
  <c r="I19" i="9"/>
  <c r="R18" i="9"/>
  <c r="O18" i="9"/>
  <c r="L18" i="9"/>
  <c r="I18" i="9"/>
  <c r="R17" i="9"/>
  <c r="Q17" i="9"/>
  <c r="O17" i="9"/>
  <c r="L17" i="9"/>
  <c r="I17" i="9"/>
  <c r="P15" i="9"/>
  <c r="Q15" i="9"/>
  <c r="M15" i="9"/>
  <c r="N15" i="9" s="1"/>
  <c r="J15" i="9"/>
  <c r="K15" i="9"/>
  <c r="G15" i="9"/>
  <c r="H10" i="9" s="1"/>
  <c r="D15" i="9"/>
  <c r="R14" i="9"/>
  <c r="O14" i="9"/>
  <c r="L14" i="9"/>
  <c r="K14" i="9"/>
  <c r="I14" i="9"/>
  <c r="R13" i="9"/>
  <c r="Q13" i="9"/>
  <c r="O13" i="9"/>
  <c r="L13" i="9"/>
  <c r="I13" i="9"/>
  <c r="R12" i="9"/>
  <c r="O12" i="9"/>
  <c r="L12" i="9"/>
  <c r="I12" i="9"/>
  <c r="R11" i="9"/>
  <c r="Q11" i="9"/>
  <c r="O11" i="9"/>
  <c r="L11" i="9"/>
  <c r="I11" i="9"/>
  <c r="R10" i="9"/>
  <c r="O10" i="9"/>
  <c r="L10" i="9"/>
  <c r="I10" i="9"/>
  <c r="R9" i="9"/>
  <c r="O9" i="9"/>
  <c r="L9" i="9"/>
  <c r="I9" i="9"/>
  <c r="R8" i="9"/>
  <c r="O8" i="9"/>
  <c r="L8" i="9"/>
  <c r="I8" i="9"/>
  <c r="Q7" i="9"/>
  <c r="R6" i="9"/>
  <c r="O6" i="9"/>
  <c r="L6" i="9"/>
  <c r="I6" i="9"/>
  <c r="N15" i="17"/>
  <c r="N10" i="17"/>
  <c r="L8" i="14"/>
  <c r="D8" i="14"/>
  <c r="J8" i="14"/>
  <c r="M31" i="7"/>
  <c r="J6" i="7"/>
  <c r="M6" i="7"/>
  <c r="P6" i="7"/>
  <c r="S6" i="7"/>
  <c r="J8" i="7"/>
  <c r="M8" i="7"/>
  <c r="P8" i="7"/>
  <c r="S8" i="7"/>
  <c r="J9" i="7"/>
  <c r="M9" i="7"/>
  <c r="P9" i="7"/>
  <c r="S9" i="7"/>
  <c r="J10" i="7"/>
  <c r="M10" i="7"/>
  <c r="P10" i="7"/>
  <c r="S10" i="7"/>
  <c r="J11" i="7"/>
  <c r="M11" i="7"/>
  <c r="P11" i="7"/>
  <c r="S11" i="7"/>
  <c r="J12" i="7"/>
  <c r="M12" i="7"/>
  <c r="P12" i="7"/>
  <c r="S12" i="7"/>
  <c r="J13" i="7"/>
  <c r="M13" i="7"/>
  <c r="P13" i="7"/>
  <c r="S13" i="7"/>
  <c r="J17" i="7"/>
  <c r="M17" i="7"/>
  <c r="P17" i="7"/>
  <c r="Q17" i="7"/>
  <c r="S17" i="7"/>
  <c r="J19" i="7"/>
  <c r="M19" i="7"/>
  <c r="P19" i="7"/>
  <c r="S19" i="7"/>
  <c r="J20" i="7"/>
  <c r="M20" i="7"/>
  <c r="P20" i="7"/>
  <c r="S20" i="7"/>
  <c r="J23" i="7"/>
  <c r="M23" i="7"/>
  <c r="P23" i="7"/>
  <c r="S23" i="7"/>
  <c r="J24" i="7"/>
  <c r="M24" i="7"/>
  <c r="P24" i="7"/>
  <c r="S24" i="7"/>
  <c r="J25" i="7"/>
  <c r="M25" i="7"/>
  <c r="P25" i="7"/>
  <c r="S25" i="7"/>
  <c r="Q31" i="7"/>
  <c r="S31" i="7"/>
  <c r="L6" i="12"/>
  <c r="O6" i="12"/>
  <c r="R6" i="12"/>
  <c r="U6" i="12"/>
  <c r="L7" i="12"/>
  <c r="O7" i="12"/>
  <c r="R7" i="12"/>
  <c r="U7" i="12"/>
  <c r="L8" i="12"/>
  <c r="O8" i="12"/>
  <c r="R8" i="12"/>
  <c r="U8" i="12"/>
  <c r="L9" i="12"/>
  <c r="O9" i="12"/>
  <c r="R9" i="12"/>
  <c r="U9" i="12"/>
  <c r="L10" i="12"/>
  <c r="O10" i="12"/>
  <c r="R10" i="12"/>
  <c r="U10" i="12"/>
  <c r="H11" i="12"/>
  <c r="H22" i="12"/>
  <c r="K11" i="12"/>
  <c r="N11" i="12"/>
  <c r="Q11" i="12"/>
  <c r="R11" i="12"/>
  <c r="T11" i="12"/>
  <c r="T22" i="12"/>
  <c r="L12" i="12"/>
  <c r="O12" i="12"/>
  <c r="R12" i="12"/>
  <c r="U12" i="12"/>
  <c r="L14" i="12"/>
  <c r="O14" i="12"/>
  <c r="R14" i="12"/>
  <c r="U14" i="12"/>
  <c r="L16" i="12"/>
  <c r="O16" i="12"/>
  <c r="R16" i="12"/>
  <c r="U16" i="12"/>
  <c r="L19" i="12"/>
  <c r="O19" i="12"/>
  <c r="R19" i="12"/>
  <c r="U19" i="12"/>
  <c r="H6" i="13"/>
  <c r="J6" i="13"/>
  <c r="L6" i="13"/>
  <c r="N6" i="13"/>
  <c r="H7" i="13"/>
  <c r="J7" i="13"/>
  <c r="L7" i="13"/>
  <c r="N7" i="13"/>
  <c r="H8" i="13"/>
  <c r="J8" i="13"/>
  <c r="L8" i="13"/>
  <c r="N8" i="13"/>
  <c r="H9" i="13"/>
  <c r="J9" i="13"/>
  <c r="L9" i="13"/>
  <c r="N9" i="13"/>
  <c r="G6" i="14"/>
  <c r="I6" i="14"/>
  <c r="K6" i="14"/>
  <c r="M6" i="14"/>
  <c r="G7" i="14"/>
  <c r="I7" i="14"/>
  <c r="K7" i="14"/>
  <c r="M7" i="14"/>
  <c r="F8" i="14"/>
  <c r="G8" i="14"/>
  <c r="H8" i="14"/>
  <c r="I8" i="14"/>
  <c r="K8" i="14"/>
  <c r="M8" i="14"/>
  <c r="I6" i="16"/>
  <c r="L6" i="16"/>
  <c r="N6" i="16"/>
  <c r="N9" i="16"/>
  <c r="O6" i="16"/>
  <c r="I7" i="16"/>
  <c r="L7" i="16"/>
  <c r="N7" i="16"/>
  <c r="O7" i="16"/>
  <c r="R7" i="16"/>
  <c r="I8" i="16"/>
  <c r="L8" i="16"/>
  <c r="N8" i="16"/>
  <c r="O8" i="16"/>
  <c r="R8" i="16"/>
  <c r="D9" i="16"/>
  <c r="E6" i="16"/>
  <c r="G9" i="16"/>
  <c r="H7" i="16"/>
  <c r="H6" i="16"/>
  <c r="J9" i="16"/>
  <c r="K7" i="16"/>
  <c r="M9" i="16"/>
  <c r="P9" i="16"/>
  <c r="Q7" i="16"/>
  <c r="I6" i="17"/>
  <c r="K6" i="17"/>
  <c r="M6" i="17"/>
  <c r="O6" i="17"/>
  <c r="I7" i="17"/>
  <c r="K7" i="17"/>
  <c r="M7" i="17"/>
  <c r="O7" i="17"/>
  <c r="I8" i="17"/>
  <c r="K8" i="17"/>
  <c r="M8" i="17"/>
  <c r="O8" i="17"/>
  <c r="I9" i="17"/>
  <c r="K9" i="17"/>
  <c r="M9" i="17"/>
  <c r="O9" i="17"/>
  <c r="I11" i="17"/>
  <c r="K11" i="17"/>
  <c r="M11" i="17"/>
  <c r="O11" i="17"/>
  <c r="I12" i="17"/>
  <c r="K12" i="17"/>
  <c r="M12" i="17"/>
  <c r="O12" i="17"/>
  <c r="I13" i="17"/>
  <c r="K13" i="17"/>
  <c r="M13" i="17"/>
  <c r="O13" i="17"/>
  <c r="I14" i="17"/>
  <c r="K14" i="17"/>
  <c r="M14" i="17"/>
  <c r="O14" i="17"/>
  <c r="O15" i="17"/>
  <c r="I15" i="17"/>
  <c r="K15" i="17"/>
  <c r="M15" i="17"/>
  <c r="N6" i="18"/>
  <c r="N7" i="18"/>
  <c r="N8" i="18"/>
  <c r="N9" i="18"/>
  <c r="N10" i="18"/>
  <c r="N11" i="18"/>
  <c r="N12" i="18"/>
  <c r="N13" i="18"/>
  <c r="N14" i="18"/>
  <c r="N15" i="18"/>
  <c r="N17" i="18"/>
  <c r="M20" i="18"/>
  <c r="N20" i="18"/>
  <c r="Q22" i="12"/>
  <c r="K22" i="12"/>
  <c r="J31" i="7"/>
  <c r="P31" i="7"/>
  <c r="N22" i="12"/>
  <c r="K8" i="16"/>
  <c r="K6" i="16"/>
  <c r="K9" i="16"/>
  <c r="O9" i="16"/>
  <c r="M16" i="17"/>
  <c r="I16" i="17"/>
  <c r="M10" i="17"/>
  <c r="I10" i="17"/>
  <c r="K16" i="17"/>
  <c r="K10" i="17"/>
  <c r="H23" i="9"/>
  <c r="H19" i="9"/>
  <c r="H22" i="9"/>
  <c r="Q23" i="9"/>
  <c r="E8" i="9"/>
  <c r="E13" i="9"/>
  <c r="H13" i="9"/>
  <c r="E11" i="9"/>
  <c r="Q20" i="9"/>
  <c r="Q21" i="9"/>
  <c r="Q18" i="9"/>
  <c r="Q19" i="9"/>
  <c r="Q6" i="9"/>
  <c r="Q9" i="9"/>
  <c r="Q14" i="9"/>
  <c r="Q12" i="9"/>
  <c r="Q10" i="9"/>
  <c r="N19" i="9"/>
  <c r="N20" i="9"/>
  <c r="O15" i="9"/>
  <c r="N13" i="9"/>
  <c r="N7" i="9"/>
  <c r="N12" i="9"/>
  <c r="K18" i="9"/>
  <c r="K23" i="9"/>
  <c r="K19" i="9"/>
  <c r="K17" i="9"/>
  <c r="K20" i="9"/>
  <c r="K21" i="9"/>
  <c r="K8" i="9"/>
  <c r="K10" i="9"/>
  <c r="K6" i="9"/>
  <c r="K7" i="9"/>
  <c r="K11" i="9"/>
  <c r="K9" i="9"/>
  <c r="K12" i="9"/>
  <c r="H9" i="9"/>
  <c r="H6" i="9"/>
  <c r="I15" i="9"/>
  <c r="H15" i="9"/>
  <c r="H12" i="9"/>
  <c r="L23" i="9"/>
  <c r="E17" i="9"/>
  <c r="E18" i="9"/>
  <c r="E19" i="9"/>
  <c r="E20" i="9"/>
  <c r="E21" i="9"/>
  <c r="E22" i="9"/>
  <c r="E23" i="9"/>
  <c r="E14" i="9"/>
  <c r="E9" i="9"/>
  <c r="E6" i="9"/>
  <c r="E12" i="9"/>
  <c r="E7" i="9"/>
  <c r="E10" i="9"/>
  <c r="E15" i="9"/>
  <c r="L15" i="9"/>
  <c r="R15" i="9"/>
  <c r="N16" i="17"/>
  <c r="O16" i="17"/>
  <c r="O10" i="17"/>
  <c r="H8" i="16"/>
  <c r="H9" i="16"/>
  <c r="E8" i="16"/>
  <c r="L9" i="16"/>
  <c r="I9" i="16"/>
  <c r="E7" i="16"/>
  <c r="E9" i="16"/>
  <c r="U11" i="12"/>
  <c r="O11" i="12"/>
  <c r="L11" i="12"/>
  <c r="L22" i="12"/>
  <c r="O22" i="12"/>
  <c r="U22" i="12"/>
  <c r="R22" i="12"/>
  <c r="Q8" i="16"/>
  <c r="Q9" i="16"/>
  <c r="H29" i="11"/>
  <c r="F31" i="28"/>
  <c r="J31" i="28"/>
  <c r="G31" i="28"/>
  <c r="I31" i="28"/>
  <c r="X50" i="6"/>
  <c r="V48" i="6"/>
  <c r="V43" i="6"/>
  <c r="V36" i="6"/>
  <c r="V47" i="6"/>
  <c r="V42" i="6"/>
  <c r="V38" i="6"/>
  <c r="V35" i="6"/>
  <c r="V45" i="6"/>
  <c r="V34" i="6"/>
  <c r="V44" i="6"/>
  <c r="N34" i="6"/>
  <c r="J36" i="6"/>
  <c r="V37" i="6"/>
  <c r="V41" i="6"/>
  <c r="J43" i="6"/>
  <c r="N45" i="6"/>
  <c r="J48" i="6"/>
  <c r="N35" i="6"/>
  <c r="X37" i="6"/>
  <c r="N38" i="6"/>
  <c r="N42" i="6"/>
  <c r="N50" i="6"/>
  <c r="N47" i="6"/>
  <c r="P50" i="6"/>
  <c r="N36" i="6"/>
  <c r="N43" i="6"/>
  <c r="J45" i="6"/>
  <c r="S6" i="5"/>
  <c r="S11" i="5"/>
  <c r="S22" i="5"/>
  <c r="S24" i="5"/>
  <c r="S7" i="5"/>
  <c r="S9" i="5"/>
  <c r="S12" i="5"/>
  <c r="S17" i="5"/>
  <c r="S19" i="5"/>
  <c r="S25" i="5"/>
  <c r="S28" i="5"/>
  <c r="S13" i="5"/>
  <c r="S15" i="5"/>
  <c r="S16" i="5"/>
  <c r="S21" i="5"/>
  <c r="S23" i="5"/>
  <c r="S27" i="5"/>
  <c r="O23" i="9" l="1"/>
  <c r="H14" i="9"/>
  <c r="H11" i="9"/>
  <c r="N11" i="9"/>
  <c r="N14" i="9"/>
  <c r="N9" i="9"/>
  <c r="N22" i="9"/>
  <c r="H21" i="9"/>
  <c r="H20" i="9"/>
  <c r="N17" i="9"/>
  <c r="I23" i="9"/>
  <c r="H8" i="9"/>
  <c r="H7" i="9"/>
  <c r="N8" i="9"/>
  <c r="N10" i="9"/>
  <c r="N23" i="9"/>
  <c r="H17" i="9"/>
</calcChain>
</file>

<file path=xl/sharedStrings.xml><?xml version="1.0" encoding="utf-8"?>
<sst xmlns="http://schemas.openxmlformats.org/spreadsheetml/2006/main" count="1152" uniqueCount="401">
  <si>
    <t>区分</t>
  </si>
  <si>
    <t>金額</t>
  </si>
  <si>
    <t>指数</t>
  </si>
  <si>
    <t>歳入総額Ａ</t>
  </si>
  <si>
    <t>歳出総額Ｂ</t>
  </si>
  <si>
    <t>差引(Ａ－Ｂ)Ｃ</t>
  </si>
  <si>
    <t>実質収支(Ｃ－Ｄ)Ｅ</t>
  </si>
  <si>
    <t>基準財政需要額</t>
  </si>
  <si>
    <t>基準財政収入額</t>
  </si>
  <si>
    <t>地方債現在高</t>
  </si>
  <si>
    <t>構成比</t>
  </si>
  <si>
    <t>特別区税</t>
  </si>
  <si>
    <t>地方譲与税</t>
  </si>
  <si>
    <t>利子割交付金</t>
  </si>
  <si>
    <t>地方消費税交付金</t>
  </si>
  <si>
    <t>自動車取得税交付金</t>
  </si>
  <si>
    <t>地方特例交付金</t>
  </si>
  <si>
    <t>特別区交付金</t>
  </si>
  <si>
    <t>交通安全対策特別交付金</t>
  </si>
  <si>
    <t>計</t>
  </si>
  <si>
    <t>分担金及び負担金</t>
  </si>
  <si>
    <t>使用料及び手数料</t>
  </si>
  <si>
    <t>国庫支出金</t>
  </si>
  <si>
    <t>都支出金</t>
  </si>
  <si>
    <t>財産収入</t>
  </si>
  <si>
    <t>寄付金</t>
  </si>
  <si>
    <t>繰越金</t>
  </si>
  <si>
    <t>諸収入</t>
  </si>
  <si>
    <t>繰入金</t>
  </si>
  <si>
    <t>特別区債</t>
  </si>
  <si>
    <t>歳入合計</t>
  </si>
  <si>
    <t>議会費</t>
  </si>
  <si>
    <t>総務費</t>
  </si>
  <si>
    <t>民生費</t>
  </si>
  <si>
    <t>衛生費</t>
  </si>
  <si>
    <t>土木費</t>
  </si>
  <si>
    <t>教育費</t>
  </si>
  <si>
    <t>諸支出金</t>
  </si>
  <si>
    <t>予備費(補充額)</t>
  </si>
  <si>
    <t>歳入</t>
    <rPh sb="0" eb="2">
      <t>サイニュウ</t>
    </rPh>
    <phoneticPr fontId="2"/>
  </si>
  <si>
    <t>一般財源</t>
    <rPh sb="0" eb="2">
      <t>イッパン</t>
    </rPh>
    <rPh sb="2" eb="4">
      <t>ザイゲン</t>
    </rPh>
    <phoneticPr fontId="2"/>
  </si>
  <si>
    <t>特定財源</t>
    <rPh sb="0" eb="2">
      <t>トクテイ</t>
    </rPh>
    <rPh sb="2" eb="4">
      <t>ザイゲン</t>
    </rPh>
    <phoneticPr fontId="2"/>
  </si>
  <si>
    <t>歳出</t>
    <rPh sb="0" eb="2">
      <t>サイシュツ</t>
    </rPh>
    <phoneticPr fontId="2"/>
  </si>
  <si>
    <t>歳入</t>
  </si>
  <si>
    <t>使用料</t>
  </si>
  <si>
    <t>地方債</t>
  </si>
  <si>
    <t>合計</t>
  </si>
  <si>
    <t>人件費</t>
  </si>
  <si>
    <t>扶助費</t>
  </si>
  <si>
    <t>公債費</t>
  </si>
  <si>
    <t>小計</t>
  </si>
  <si>
    <t>災害復旧費</t>
  </si>
  <si>
    <t>失業対策費</t>
  </si>
  <si>
    <t>物件費</t>
  </si>
  <si>
    <t>維持補修費</t>
  </si>
  <si>
    <t>補助費等</t>
  </si>
  <si>
    <t>積立金</t>
  </si>
  <si>
    <t>投資及び出資金</t>
  </si>
  <si>
    <t>貸付金</t>
  </si>
  <si>
    <t>繰出金</t>
  </si>
  <si>
    <t>23区</t>
    <rPh sb="2" eb="3">
      <t>ク</t>
    </rPh>
    <phoneticPr fontId="2"/>
  </si>
  <si>
    <t>交通安全対策特別交付金</t>
    <rPh sb="6" eb="8">
      <t>トクベツ</t>
    </rPh>
    <rPh sb="8" eb="11">
      <t>コウフキン</t>
    </rPh>
    <phoneticPr fontId="2"/>
  </si>
  <si>
    <t>義務的経費</t>
    <rPh sb="0" eb="3">
      <t>ギムテキ</t>
    </rPh>
    <rPh sb="3" eb="5">
      <t>ケイヒ</t>
    </rPh>
    <phoneticPr fontId="2"/>
  </si>
  <si>
    <t>投資的経費</t>
    <rPh sb="0" eb="3">
      <t>トウシテキ</t>
    </rPh>
    <rPh sb="3" eb="5">
      <t>ケイヒ</t>
    </rPh>
    <phoneticPr fontId="2"/>
  </si>
  <si>
    <t>国民健康保険料</t>
  </si>
  <si>
    <t>一部負担金</t>
  </si>
  <si>
    <t>保険給付費</t>
  </si>
  <si>
    <t>共同事業拠出金</t>
  </si>
  <si>
    <t>保健事業費</t>
  </si>
  <si>
    <t>区分</t>
    <rPh sb="0" eb="2">
      <t>クブン</t>
    </rPh>
    <phoneticPr fontId="2"/>
  </si>
  <si>
    <t>合計</t>
    <rPh sb="0" eb="2">
      <t>ゴウケイ</t>
    </rPh>
    <phoneticPr fontId="2"/>
  </si>
  <si>
    <t>支払基金交付金</t>
  </si>
  <si>
    <t>介護保険料</t>
  </si>
  <si>
    <t>財政安定化基金拠出金</t>
  </si>
  <si>
    <t>指数</t>
    <rPh sb="0" eb="2">
      <t>シスウ</t>
    </rPh>
    <phoneticPr fontId="2"/>
  </si>
  <si>
    <t>財産収入</t>
    <rPh sb="0" eb="2">
      <t>ザイサン</t>
    </rPh>
    <rPh sb="2" eb="4">
      <t>シュウニュウ</t>
    </rPh>
    <phoneticPr fontId="2"/>
  </si>
  <si>
    <t>繰入金</t>
    <rPh sb="0" eb="1">
      <t>クリイ</t>
    </rPh>
    <rPh sb="1" eb="2">
      <t>イ</t>
    </rPh>
    <rPh sb="2" eb="3">
      <t>キン</t>
    </rPh>
    <phoneticPr fontId="2"/>
  </si>
  <si>
    <t>繰越金</t>
    <rPh sb="0" eb="2">
      <t>クリコシ</t>
    </rPh>
    <rPh sb="2" eb="3">
      <t>キン</t>
    </rPh>
    <phoneticPr fontId="2"/>
  </si>
  <si>
    <t>予備費（補充額）</t>
    <rPh sb="4" eb="6">
      <t>ホジュウ</t>
    </rPh>
    <rPh sb="6" eb="7">
      <t>ガク</t>
    </rPh>
    <phoneticPr fontId="2"/>
  </si>
  <si>
    <t>特別区民税</t>
  </si>
  <si>
    <t>軽自動車税</t>
  </si>
  <si>
    <t>特別区たばこ税</t>
  </si>
  <si>
    <t>鉱産税</t>
  </si>
  <si>
    <t>ゴルフ場利用税交付金</t>
  </si>
  <si>
    <t>自動車重量譲与税</t>
  </si>
  <si>
    <t>航空機燃料譲与税</t>
  </si>
  <si>
    <t>基準財政収入額Ａ</t>
  </si>
  <si>
    <t>経常的経費</t>
  </si>
  <si>
    <t>投資的経費</t>
  </si>
  <si>
    <t>基準財政需要額Ｂ</t>
  </si>
  <si>
    <t>差引(Ｂ－Ａ)</t>
  </si>
  <si>
    <t>普通交付金</t>
  </si>
  <si>
    <t>特別交付金</t>
  </si>
  <si>
    <t>固定資産税</t>
  </si>
  <si>
    <t>特別土地保有税</t>
  </si>
  <si>
    <t>基準財政収入額</t>
    <rPh sb="0" eb="2">
      <t>キジュン</t>
    </rPh>
    <rPh sb="2" eb="4">
      <t>ザイセイ</t>
    </rPh>
    <rPh sb="4" eb="6">
      <t>シュウニュウ</t>
    </rPh>
    <rPh sb="6" eb="7">
      <t>ガク</t>
    </rPh>
    <phoneticPr fontId="2"/>
  </si>
  <si>
    <t>特別区税</t>
    <rPh sb="0" eb="2">
      <t>トクベツ</t>
    </rPh>
    <rPh sb="2" eb="3">
      <t>ク</t>
    </rPh>
    <rPh sb="3" eb="4">
      <t>ゼイ</t>
    </rPh>
    <phoneticPr fontId="2"/>
  </si>
  <si>
    <t>基準財政需要額</t>
    <rPh sb="0" eb="2">
      <t>キジュン</t>
    </rPh>
    <rPh sb="2" eb="4">
      <t>ザイセイ</t>
    </rPh>
    <rPh sb="4" eb="6">
      <t>ジュヨウ</t>
    </rPh>
    <rPh sb="6" eb="7">
      <t>ガク</t>
    </rPh>
    <phoneticPr fontId="2"/>
  </si>
  <si>
    <t>内訳</t>
    <rPh sb="0" eb="2">
      <t>ウチワケ</t>
    </rPh>
    <phoneticPr fontId="2"/>
  </si>
  <si>
    <t>調整交付金</t>
    <rPh sb="0" eb="2">
      <t>チョウセイ</t>
    </rPh>
    <rPh sb="2" eb="5">
      <t>コウフキン</t>
    </rPh>
    <phoneticPr fontId="2"/>
  </si>
  <si>
    <t>調整税等</t>
    <rPh sb="0" eb="2">
      <t>チョウセイ</t>
    </rPh>
    <rPh sb="2" eb="3">
      <t>ゼイ</t>
    </rPh>
    <rPh sb="3" eb="4">
      <t>トウ</t>
    </rPh>
    <phoneticPr fontId="2"/>
  </si>
  <si>
    <t>市町村民税法人分</t>
    <rPh sb="4" eb="5">
      <t>ゼイ</t>
    </rPh>
    <phoneticPr fontId="2"/>
  </si>
  <si>
    <t>基本額</t>
    <rPh sb="0" eb="2">
      <t>キホン</t>
    </rPh>
    <rPh sb="2" eb="3">
      <t>ガク</t>
    </rPh>
    <phoneticPr fontId="2"/>
  </si>
  <si>
    <t>内訳</t>
  </si>
  <si>
    <t>(Ａ)</t>
  </si>
  <si>
    <t>(Ｂ)</t>
  </si>
  <si>
    <t>(Ｂ)－(Ａ)</t>
  </si>
  <si>
    <t>千代田</t>
  </si>
  <si>
    <t>中央</t>
  </si>
  <si>
    <t>港</t>
  </si>
  <si>
    <t>新宿</t>
  </si>
  <si>
    <t>文京</t>
  </si>
  <si>
    <t>台東</t>
  </si>
  <si>
    <t>墨田</t>
  </si>
  <si>
    <t>江東</t>
  </si>
  <si>
    <t>品川</t>
  </si>
  <si>
    <t>目黒</t>
  </si>
  <si>
    <t>大田</t>
  </si>
  <si>
    <t>世田谷</t>
  </si>
  <si>
    <t>渋谷</t>
  </si>
  <si>
    <t>中野</t>
  </si>
  <si>
    <t>杉並</t>
  </si>
  <si>
    <t>豊島</t>
  </si>
  <si>
    <t>北</t>
  </si>
  <si>
    <t>荒川</t>
  </si>
  <si>
    <t>板橋</t>
  </si>
  <si>
    <t>練馬</t>
  </si>
  <si>
    <t>足立</t>
  </si>
  <si>
    <t>葛飾</t>
  </si>
  <si>
    <t>江戸川</t>
  </si>
  <si>
    <t>調定額</t>
  </si>
  <si>
    <t>普通徴収</t>
  </si>
  <si>
    <t>過年度課税分</t>
  </si>
  <si>
    <t>滞納繰越分</t>
  </si>
  <si>
    <t>入湯税</t>
  </si>
  <si>
    <t>納税者（人）</t>
    <rPh sb="4" eb="5">
      <t>ヒト</t>
    </rPh>
    <phoneticPr fontId="2"/>
  </si>
  <si>
    <t>特別区民税</t>
    <rPh sb="0" eb="2">
      <t>トクベツ</t>
    </rPh>
    <rPh sb="2" eb="4">
      <t>クミン</t>
    </rPh>
    <rPh sb="4" eb="5">
      <t>ゼイ</t>
    </rPh>
    <phoneticPr fontId="2"/>
  </si>
  <si>
    <t>特別区たばこ税</t>
    <rPh sb="6" eb="7">
      <t>ゼイ</t>
    </rPh>
    <phoneticPr fontId="2"/>
  </si>
  <si>
    <t>区民税負担額</t>
  </si>
  <si>
    <t>区経費</t>
  </si>
  <si>
    <t>1人当たり</t>
    <rPh sb="2" eb="3">
      <t>ア</t>
    </rPh>
    <phoneticPr fontId="2"/>
  </si>
  <si>
    <t>1世帯当たり</t>
    <rPh sb="3" eb="4">
      <t>ア</t>
    </rPh>
    <phoneticPr fontId="2"/>
  </si>
  <si>
    <t>(注)  負担＝現年度調定額／人口（世帯）      経費＝一般会計歳出額／人口（世帯）</t>
    <rPh sb="5" eb="7">
      <t>フタン</t>
    </rPh>
    <rPh sb="8" eb="9">
      <t>ゲン</t>
    </rPh>
    <rPh sb="9" eb="10">
      <t>ネンド</t>
    </rPh>
    <rPh sb="10" eb="11">
      <t>ド</t>
    </rPh>
    <rPh sb="11" eb="12">
      <t>チョウテイ</t>
    </rPh>
    <rPh sb="12" eb="13">
      <t>サダ</t>
    </rPh>
    <rPh sb="13" eb="14">
      <t>ガク</t>
    </rPh>
    <rPh sb="15" eb="16">
      <t>ジン</t>
    </rPh>
    <rPh sb="16" eb="17">
      <t>コウ</t>
    </rPh>
    <rPh sb="18" eb="20">
      <t>セタイ</t>
    </rPh>
    <rPh sb="27" eb="29">
      <t>ケイヒ</t>
    </rPh>
    <rPh sb="30" eb="32">
      <t>イッパン</t>
    </rPh>
    <rPh sb="32" eb="34">
      <t>カイケイ</t>
    </rPh>
    <rPh sb="34" eb="36">
      <t>サイシュツ</t>
    </rPh>
    <rPh sb="36" eb="37">
      <t>ガク</t>
    </rPh>
    <rPh sb="38" eb="39">
      <t>ジン</t>
    </rPh>
    <rPh sb="39" eb="40">
      <t>コウ</t>
    </rPh>
    <rPh sb="41" eb="43">
      <t>セタイ</t>
    </rPh>
    <phoneticPr fontId="2"/>
  </si>
  <si>
    <t>原付自転車</t>
  </si>
  <si>
    <t>軽自動車等</t>
  </si>
  <si>
    <t>売渡し本数と一本当たりの単価の推移</t>
  </si>
  <si>
    <t>売渡し本数(千本）</t>
    <rPh sb="6" eb="7">
      <t>セン</t>
    </rPh>
    <rPh sb="7" eb="8">
      <t>ホン</t>
    </rPh>
    <phoneticPr fontId="2"/>
  </si>
  <si>
    <t>一箱当たり20本入の区税(円)</t>
    <rPh sb="13" eb="14">
      <t>エン</t>
    </rPh>
    <phoneticPr fontId="2"/>
  </si>
  <si>
    <t>一本当たり区税(円)</t>
    <rPh sb="8" eb="9">
      <t>エン</t>
    </rPh>
    <phoneticPr fontId="2"/>
  </si>
  <si>
    <t>収入額</t>
  </si>
  <si>
    <t>国税</t>
  </si>
  <si>
    <t>都税</t>
  </si>
  <si>
    <t>所得税</t>
  </si>
  <si>
    <t>源泉分</t>
  </si>
  <si>
    <t>申告分</t>
  </si>
  <si>
    <t>法人税</t>
  </si>
  <si>
    <t>相続・贈与税</t>
  </si>
  <si>
    <t>消費税･消費税及び地方消費税</t>
  </si>
  <si>
    <t>たばこ税</t>
  </si>
  <si>
    <t>酒税</t>
  </si>
  <si>
    <t>直接税</t>
    <rPh sb="0" eb="3">
      <t>チョクセツゼイ</t>
    </rPh>
    <phoneticPr fontId="2"/>
  </si>
  <si>
    <t>間接税</t>
    <rPh sb="0" eb="3">
      <t>カンセツゼイ</t>
    </rPh>
    <phoneticPr fontId="2"/>
  </si>
  <si>
    <t>都民税</t>
  </si>
  <si>
    <t>個人分</t>
  </si>
  <si>
    <t>法人分</t>
  </si>
  <si>
    <t>事業税</t>
  </si>
  <si>
    <t>不動産取得税</t>
  </si>
  <si>
    <t>都市計画税</t>
  </si>
  <si>
    <t>軽油引取税</t>
  </si>
  <si>
    <t>事業所税</t>
  </si>
  <si>
    <t>その他の都税</t>
  </si>
  <si>
    <t>ゴルフ場利用税</t>
  </si>
  <si>
    <t>本庁舎</t>
  </si>
  <si>
    <t>その他</t>
  </si>
  <si>
    <t>幼稚園</t>
  </si>
  <si>
    <t>小学校</t>
  </si>
  <si>
    <t>中学校</t>
  </si>
  <si>
    <t>公園・児童遊園</t>
  </si>
  <si>
    <t>その他の施設</t>
  </si>
  <si>
    <t>宅地</t>
  </si>
  <si>
    <t>単位：㎡  各年度末</t>
    <rPh sb="0" eb="2">
      <t>タンイ</t>
    </rPh>
    <phoneticPr fontId="2"/>
  </si>
  <si>
    <t>行政財産</t>
    <rPh sb="0" eb="2">
      <t>ギョウセイ</t>
    </rPh>
    <rPh sb="2" eb="4">
      <t>ザイサン</t>
    </rPh>
    <phoneticPr fontId="2"/>
  </si>
  <si>
    <t>公共用財産</t>
    <rPh sb="0" eb="3">
      <t>コウキョウヨウ</t>
    </rPh>
    <rPh sb="3" eb="5">
      <t>ザイサン</t>
    </rPh>
    <phoneticPr fontId="2"/>
  </si>
  <si>
    <t>普通財産</t>
    <rPh sb="0" eb="2">
      <t>フツウ</t>
    </rPh>
    <rPh sb="2" eb="4">
      <t>ザイサン</t>
    </rPh>
    <phoneticPr fontId="2"/>
  </si>
  <si>
    <t>（2）  目的別決算状況（一般会計）</t>
    <rPh sb="5" eb="7">
      <t>モクテキ</t>
    </rPh>
    <rPh sb="7" eb="8">
      <t>ベツ</t>
    </rPh>
    <rPh sb="8" eb="10">
      <t>ケッサン</t>
    </rPh>
    <rPh sb="10" eb="12">
      <t>ジョウキョウ</t>
    </rPh>
    <rPh sb="13" eb="15">
      <t>イッパン</t>
    </rPh>
    <rPh sb="15" eb="17">
      <t>カイケイ</t>
    </rPh>
    <phoneticPr fontId="2"/>
  </si>
  <si>
    <t>（3）  性質別決算状況（普通会計）</t>
    <rPh sb="5" eb="7">
      <t>セイシツ</t>
    </rPh>
    <rPh sb="7" eb="8">
      <t>ベツ</t>
    </rPh>
    <rPh sb="8" eb="10">
      <t>ケッサン</t>
    </rPh>
    <rPh sb="10" eb="12">
      <t>ジョウキョウ</t>
    </rPh>
    <rPh sb="13" eb="15">
      <t>フツウ</t>
    </rPh>
    <rPh sb="15" eb="17">
      <t>カイケイ</t>
    </rPh>
    <phoneticPr fontId="2"/>
  </si>
  <si>
    <t>（注）1　普通会計とは、自治体の財政状況の把握、地方財政の分析等のために用いられるもので、一般行政事務に係る経費を総称するもの。</t>
    <rPh sb="1" eb="2">
      <t>チュウ</t>
    </rPh>
    <phoneticPr fontId="2"/>
  </si>
  <si>
    <t>（4）  国民健康保険特別会計決算状況</t>
    <rPh sb="5" eb="7">
      <t>コクミン</t>
    </rPh>
    <rPh sb="7" eb="9">
      <t>ケンコウ</t>
    </rPh>
    <rPh sb="9" eb="11">
      <t>ホケン</t>
    </rPh>
    <rPh sb="11" eb="13">
      <t>トクベツ</t>
    </rPh>
    <rPh sb="13" eb="15">
      <t>カイケイ</t>
    </rPh>
    <rPh sb="15" eb="17">
      <t>ケッサン</t>
    </rPh>
    <rPh sb="17" eb="19">
      <t>ジョウキョウ</t>
    </rPh>
    <phoneticPr fontId="2"/>
  </si>
  <si>
    <t>金額</t>
    <rPh sb="0" eb="2">
      <t>キンガク</t>
    </rPh>
    <phoneticPr fontId="2"/>
  </si>
  <si>
    <t>構成比</t>
    <rPh sb="0" eb="3">
      <t>コウセイヒ</t>
    </rPh>
    <phoneticPr fontId="2"/>
  </si>
  <si>
    <t>配当割交付金</t>
    <rPh sb="0" eb="2">
      <t>ハイトウ</t>
    </rPh>
    <rPh sb="2" eb="3">
      <t>ワリ</t>
    </rPh>
    <rPh sb="3" eb="6">
      <t>コウフキン</t>
    </rPh>
    <phoneticPr fontId="2"/>
  </si>
  <si>
    <t>株式等譲渡所得割交付金</t>
    <rPh sb="0" eb="2">
      <t>カブシキ</t>
    </rPh>
    <rPh sb="2" eb="3">
      <t>トウ</t>
    </rPh>
    <rPh sb="3" eb="5">
      <t>ジョウト</t>
    </rPh>
    <rPh sb="5" eb="7">
      <t>ショトク</t>
    </rPh>
    <rPh sb="7" eb="8">
      <t>ワリ</t>
    </rPh>
    <rPh sb="8" eb="11">
      <t>コウフキン</t>
    </rPh>
    <phoneticPr fontId="2"/>
  </si>
  <si>
    <t>区民生活費</t>
    <rPh sb="2" eb="4">
      <t>セイカツ</t>
    </rPh>
    <phoneticPr fontId="2"/>
  </si>
  <si>
    <t>資源環境費</t>
    <rPh sb="0" eb="2">
      <t>シゲン</t>
    </rPh>
    <rPh sb="2" eb="4">
      <t>カンキョウ</t>
    </rPh>
    <rPh sb="4" eb="5">
      <t>ヒ</t>
    </rPh>
    <phoneticPr fontId="2"/>
  </si>
  <si>
    <t>予備費</t>
    <rPh sb="0" eb="3">
      <t>ヨビヒ</t>
    </rPh>
    <phoneticPr fontId="2"/>
  </si>
  <si>
    <t>財源不足額</t>
    <rPh sb="0" eb="2">
      <t>ザイゲン</t>
    </rPh>
    <rPh sb="2" eb="4">
      <t>フソク</t>
    </rPh>
    <rPh sb="4" eb="5">
      <t>ガク</t>
    </rPh>
    <phoneticPr fontId="2"/>
  </si>
  <si>
    <t>財源超過額</t>
    <rPh sb="0" eb="2">
      <t>ザイゲン</t>
    </rPh>
    <rPh sb="2" eb="4">
      <t>チョウカ</t>
    </rPh>
    <rPh sb="4" eb="5">
      <t>ガク</t>
    </rPh>
    <phoneticPr fontId="2"/>
  </si>
  <si>
    <t>当年度分</t>
    <rPh sb="0" eb="1">
      <t>トウ</t>
    </rPh>
    <rPh sb="1" eb="3">
      <t>ネンド</t>
    </rPh>
    <rPh sb="3" eb="4">
      <t>ブン</t>
    </rPh>
    <phoneticPr fontId="2"/>
  </si>
  <si>
    <t>収入額</t>
    <rPh sb="0" eb="2">
      <t>シュウニュウ</t>
    </rPh>
    <rPh sb="2" eb="3">
      <t>ガク</t>
    </rPh>
    <phoneticPr fontId="2"/>
  </si>
  <si>
    <t>土　　地</t>
    <rPh sb="0" eb="1">
      <t>ツチ</t>
    </rPh>
    <rPh sb="3" eb="4">
      <t>チ</t>
    </rPh>
    <phoneticPr fontId="2"/>
  </si>
  <si>
    <t>建　　物</t>
    <rPh sb="0" eb="1">
      <t>ケン</t>
    </rPh>
    <rPh sb="3" eb="4">
      <t>ブツ</t>
    </rPh>
    <phoneticPr fontId="2"/>
  </si>
  <si>
    <t>そ　の　他</t>
    <rPh sb="4" eb="5">
      <t>タ</t>
    </rPh>
    <phoneticPr fontId="2"/>
  </si>
  <si>
    <t>分担金及び負担金</t>
    <rPh sb="3" eb="4">
      <t>オヨ</t>
    </rPh>
    <phoneticPr fontId="2"/>
  </si>
  <si>
    <t>構成比</t>
    <rPh sb="0" eb="2">
      <t>コウセイ</t>
    </rPh>
    <rPh sb="2" eb="3">
      <t>ヒ</t>
    </rPh>
    <phoneticPr fontId="2"/>
  </si>
  <si>
    <t>地域支援事業費</t>
    <rPh sb="0" eb="2">
      <t>チイキ</t>
    </rPh>
    <rPh sb="2" eb="4">
      <t>シエン</t>
    </rPh>
    <rPh sb="4" eb="7">
      <t>ジギョウヒ</t>
    </rPh>
    <phoneticPr fontId="2"/>
  </si>
  <si>
    <t>公用財産</t>
    <rPh sb="0" eb="2">
      <t>コウヨウ</t>
    </rPh>
    <rPh sb="2" eb="4">
      <t>ザイサン</t>
    </rPh>
    <phoneticPr fontId="2"/>
  </si>
  <si>
    <t>歳　　出</t>
    <rPh sb="0" eb="1">
      <t>トシ</t>
    </rPh>
    <rPh sb="3" eb="4">
      <t>デ</t>
    </rPh>
    <phoneticPr fontId="2"/>
  </si>
  <si>
    <t>歳出合計</t>
    <rPh sb="0" eb="2">
      <t>サイシュツ</t>
    </rPh>
    <rPh sb="2" eb="4">
      <t>ゴウケイ</t>
    </rPh>
    <phoneticPr fontId="2"/>
  </si>
  <si>
    <t>後期高齢者医療保険料</t>
    <rPh sb="0" eb="2">
      <t>コウキ</t>
    </rPh>
    <rPh sb="2" eb="5">
      <t>コウレイシャ</t>
    </rPh>
    <rPh sb="5" eb="7">
      <t>イリョウ</t>
    </rPh>
    <rPh sb="7" eb="9">
      <t>ホケン</t>
    </rPh>
    <rPh sb="9" eb="10">
      <t>リョウ</t>
    </rPh>
    <phoneticPr fontId="2"/>
  </si>
  <si>
    <t>使用料及び手数料</t>
    <rPh sb="0" eb="3">
      <t>シヨウリョウ</t>
    </rPh>
    <rPh sb="3" eb="4">
      <t>オヨ</t>
    </rPh>
    <rPh sb="5" eb="7">
      <t>テスウ</t>
    </rPh>
    <rPh sb="7" eb="8">
      <t>リョウ</t>
    </rPh>
    <phoneticPr fontId="2"/>
  </si>
  <si>
    <t>総務費</t>
    <rPh sb="0" eb="3">
      <t>ソウムヒ</t>
    </rPh>
    <phoneticPr fontId="2"/>
  </si>
  <si>
    <t>広域連合納付金</t>
    <rPh sb="0" eb="2">
      <t>コウイキ</t>
    </rPh>
    <rPh sb="2" eb="4">
      <t>レンゴウ</t>
    </rPh>
    <rPh sb="4" eb="7">
      <t>ノウフキン</t>
    </rPh>
    <phoneticPr fontId="2"/>
  </si>
  <si>
    <t>葬祭費</t>
    <rPh sb="0" eb="2">
      <t>ソウサイ</t>
    </rPh>
    <rPh sb="2" eb="3">
      <t>ヒ</t>
    </rPh>
    <phoneticPr fontId="2"/>
  </si>
  <si>
    <t>保健事業費</t>
    <rPh sb="0" eb="2">
      <t>ホケン</t>
    </rPh>
    <rPh sb="2" eb="5">
      <t>ジギョウヒ</t>
    </rPh>
    <phoneticPr fontId="2"/>
  </si>
  <si>
    <t>諸支出金</t>
    <rPh sb="0" eb="1">
      <t>ショ</t>
    </rPh>
    <rPh sb="1" eb="4">
      <t>シシュツキン</t>
    </rPh>
    <phoneticPr fontId="2"/>
  </si>
  <si>
    <t>（1）  財政状況の推移（一般会計決算額）</t>
  </si>
  <si>
    <t>　　　金額</t>
  </si>
  <si>
    <t>翌年度に繰り越すべき財源Ｄ</t>
  </si>
  <si>
    <t>単年度収支(Ｅの対前年度増加額)</t>
  </si>
  <si>
    <t>×100</t>
  </si>
  <si>
    <t>-</t>
  </si>
  <si>
    <t>国庫支出金</t>
    <rPh sb="0" eb="2">
      <t>コッコ</t>
    </rPh>
    <rPh sb="2" eb="4">
      <t>シシュツ</t>
    </rPh>
    <rPh sb="4" eb="5">
      <t>キン</t>
    </rPh>
    <phoneticPr fontId="2"/>
  </si>
  <si>
    <t>　　  　　　       　　　　　　　　　　＋地方譲与税＋交通安全対策特別交付金＋財政調整普通交付金+臨時財政対策債発行可能額（20年度から）</t>
    <rPh sb="53" eb="55">
      <t>リンジ</t>
    </rPh>
    <rPh sb="55" eb="57">
      <t>ザイセイ</t>
    </rPh>
    <rPh sb="57" eb="59">
      <t>タイサク</t>
    </rPh>
    <rPh sb="59" eb="60">
      <t>サイ</t>
    </rPh>
    <rPh sb="60" eb="62">
      <t>ハッコウ</t>
    </rPh>
    <rPh sb="62" eb="65">
      <t>カノウガク</t>
    </rPh>
    <rPh sb="68" eb="70">
      <t>ネンド</t>
    </rPh>
    <phoneticPr fontId="2"/>
  </si>
  <si>
    <t>-</t>
    <phoneticPr fontId="2"/>
  </si>
  <si>
    <t>台　数</t>
    <phoneticPr fontId="2"/>
  </si>
  <si>
    <t>（単位：千円、％）</t>
    <rPh sb="1" eb="3">
      <t>タンイ</t>
    </rPh>
    <rPh sb="4" eb="6">
      <t>センエン</t>
    </rPh>
    <phoneticPr fontId="2"/>
  </si>
  <si>
    <t>特別区交付金</t>
    <rPh sb="0" eb="3">
      <t>トクベツク</t>
    </rPh>
    <rPh sb="3" eb="6">
      <t>コウフキン</t>
    </rPh>
    <phoneticPr fontId="2"/>
  </si>
  <si>
    <t>歳入合計</t>
    <rPh sb="0" eb="2">
      <t>サイニュウ</t>
    </rPh>
    <phoneticPr fontId="2"/>
  </si>
  <si>
    <t>普通建設事業費</t>
    <rPh sb="4" eb="6">
      <t>ジギョウ</t>
    </rPh>
    <phoneticPr fontId="2"/>
  </si>
  <si>
    <t>歳出合計</t>
    <rPh sb="0" eb="2">
      <t>サイシュツ</t>
    </rPh>
    <phoneticPr fontId="2"/>
  </si>
  <si>
    <t>（5）  介護保険特別会計決算状況</t>
    <rPh sb="5" eb="7">
      <t>カイゴ</t>
    </rPh>
    <rPh sb="7" eb="9">
      <t>ホケン</t>
    </rPh>
    <rPh sb="9" eb="11">
      <t>トクベツ</t>
    </rPh>
    <rPh sb="11" eb="13">
      <t>カイケイ</t>
    </rPh>
    <rPh sb="13" eb="15">
      <t>ケッサン</t>
    </rPh>
    <rPh sb="15" eb="17">
      <t>ジョウキョウ</t>
    </rPh>
    <phoneticPr fontId="2"/>
  </si>
  <si>
    <t>（6） 後期高齢者医療特別会計決算状況</t>
    <rPh sb="4" eb="6">
      <t>コウキ</t>
    </rPh>
    <rPh sb="6" eb="9">
      <t>コウレイシャ</t>
    </rPh>
    <rPh sb="9" eb="11">
      <t>イリョウ</t>
    </rPh>
    <rPh sb="11" eb="13">
      <t>トクベツ</t>
    </rPh>
    <rPh sb="13" eb="15">
      <t>カイケイ</t>
    </rPh>
    <rPh sb="15" eb="17">
      <t>ケッサン</t>
    </rPh>
    <rPh sb="17" eb="19">
      <t>ジョウキョウ</t>
    </rPh>
    <phoneticPr fontId="2"/>
  </si>
  <si>
    <t>（7）  都区財政調整（当初見込額）</t>
    <rPh sb="5" eb="6">
      <t>ト</t>
    </rPh>
    <rPh sb="6" eb="7">
      <t>ク</t>
    </rPh>
    <rPh sb="7" eb="9">
      <t>ザイセイ</t>
    </rPh>
    <rPh sb="9" eb="11">
      <t>チョウセイ</t>
    </rPh>
    <rPh sb="12" eb="14">
      <t>トウショ</t>
    </rPh>
    <rPh sb="14" eb="16">
      <t>ミコミ</t>
    </rPh>
    <rPh sb="16" eb="17">
      <t>ガク</t>
    </rPh>
    <phoneticPr fontId="2"/>
  </si>
  <si>
    <t>（9）  特別区税（調定額）の推移</t>
    <rPh sb="5" eb="7">
      <t>トクベツ</t>
    </rPh>
    <rPh sb="7" eb="8">
      <t>ク</t>
    </rPh>
    <rPh sb="8" eb="9">
      <t>ゼイ</t>
    </rPh>
    <rPh sb="10" eb="11">
      <t>チョウ</t>
    </rPh>
    <rPh sb="11" eb="13">
      <t>テイガク</t>
    </rPh>
    <rPh sb="15" eb="17">
      <t>スイイ</t>
    </rPh>
    <phoneticPr fontId="2"/>
  </si>
  <si>
    <t>（10）  区民税負担額・区経費の推移</t>
    <rPh sb="6" eb="8">
      <t>クミン</t>
    </rPh>
    <rPh sb="8" eb="11">
      <t>ゼイフタン</t>
    </rPh>
    <rPh sb="11" eb="12">
      <t>ガク</t>
    </rPh>
    <rPh sb="13" eb="14">
      <t>ク</t>
    </rPh>
    <rPh sb="14" eb="16">
      <t>ケイヒ</t>
    </rPh>
    <rPh sb="17" eb="19">
      <t>スイイ</t>
    </rPh>
    <phoneticPr fontId="2"/>
  </si>
  <si>
    <t>（11）  軽自動車税課税台数の推移</t>
    <rPh sb="6" eb="10">
      <t>ケイジドウシャ</t>
    </rPh>
    <rPh sb="10" eb="11">
      <t>ゼイ</t>
    </rPh>
    <rPh sb="11" eb="13">
      <t>カゼイ</t>
    </rPh>
    <rPh sb="13" eb="15">
      <t>ダイスウ</t>
    </rPh>
    <rPh sb="16" eb="18">
      <t>スイイ</t>
    </rPh>
    <phoneticPr fontId="2"/>
  </si>
  <si>
    <t>（12）  特別区たばこ税の推移</t>
    <rPh sb="6" eb="8">
      <t>トクベツ</t>
    </rPh>
    <rPh sb="8" eb="9">
      <t>ク</t>
    </rPh>
    <rPh sb="12" eb="13">
      <t>ゼイ</t>
    </rPh>
    <rPh sb="14" eb="16">
      <t>スイイ</t>
    </rPh>
    <phoneticPr fontId="2"/>
  </si>
  <si>
    <t>（13）  墨田区の国税・都税・特別区税（現年課税分＋滞納繰越分の収入額）の推移</t>
    <rPh sb="6" eb="9">
      <t>スミダク</t>
    </rPh>
    <rPh sb="10" eb="12">
      <t>コクゼイ</t>
    </rPh>
    <rPh sb="13" eb="15">
      <t>トゼイ</t>
    </rPh>
    <rPh sb="16" eb="19">
      <t>トクベツク</t>
    </rPh>
    <rPh sb="19" eb="20">
      <t>ゼイ</t>
    </rPh>
    <rPh sb="21" eb="22">
      <t>ウツツ</t>
    </rPh>
    <rPh sb="22" eb="23">
      <t>ドシ</t>
    </rPh>
    <rPh sb="23" eb="25">
      <t>カゼイ</t>
    </rPh>
    <rPh sb="25" eb="26">
      <t>ブン</t>
    </rPh>
    <rPh sb="27" eb="29">
      <t>タイノウ</t>
    </rPh>
    <rPh sb="29" eb="31">
      <t>クリコシ</t>
    </rPh>
    <rPh sb="31" eb="32">
      <t>ブン</t>
    </rPh>
    <rPh sb="33" eb="35">
      <t>シュウニュウ</t>
    </rPh>
    <rPh sb="35" eb="36">
      <t>ガク</t>
    </rPh>
    <rPh sb="38" eb="40">
      <t>スイイ</t>
    </rPh>
    <phoneticPr fontId="2"/>
  </si>
  <si>
    <t>（14）  墨田区の国税（現年分＋過年分）の推移</t>
    <rPh sb="6" eb="9">
      <t>スミダク</t>
    </rPh>
    <rPh sb="10" eb="12">
      <t>コクゼイ</t>
    </rPh>
    <rPh sb="13" eb="14">
      <t>ウツツ</t>
    </rPh>
    <rPh sb="14" eb="15">
      <t>ドシ</t>
    </rPh>
    <rPh sb="15" eb="16">
      <t>ブン</t>
    </rPh>
    <rPh sb="17" eb="18">
      <t>カ</t>
    </rPh>
    <rPh sb="18" eb="19">
      <t>ドシ</t>
    </rPh>
    <rPh sb="19" eb="20">
      <t>ブン</t>
    </rPh>
    <rPh sb="22" eb="24">
      <t>スイイ</t>
    </rPh>
    <phoneticPr fontId="2"/>
  </si>
  <si>
    <t>（15）  墨田区の都税（現年課税分の収入額）の推移</t>
    <rPh sb="6" eb="9">
      <t>スミダク</t>
    </rPh>
    <rPh sb="10" eb="12">
      <t>トゼイ</t>
    </rPh>
    <rPh sb="13" eb="14">
      <t>ウツツ</t>
    </rPh>
    <rPh sb="14" eb="15">
      <t>ドシ</t>
    </rPh>
    <rPh sb="15" eb="17">
      <t>カゼイ</t>
    </rPh>
    <rPh sb="17" eb="18">
      <t>ブン</t>
    </rPh>
    <rPh sb="19" eb="21">
      <t>シュウニュウ</t>
    </rPh>
    <rPh sb="21" eb="22">
      <t>ガク</t>
    </rPh>
    <rPh sb="24" eb="26">
      <t>スイイ</t>
    </rPh>
    <phoneticPr fontId="2"/>
  </si>
  <si>
    <t>（16）　区有財産の推移</t>
    <rPh sb="5" eb="6">
      <t>ク</t>
    </rPh>
    <rPh sb="6" eb="7">
      <t>ユウ</t>
    </rPh>
    <rPh sb="7" eb="9">
      <t>ザイサン</t>
    </rPh>
    <rPh sb="10" eb="12">
      <t>スイイ</t>
    </rPh>
    <phoneticPr fontId="2"/>
  </si>
  <si>
    <t>給与特別徴収</t>
    <rPh sb="0" eb="2">
      <t>キュウヨ</t>
    </rPh>
    <phoneticPr fontId="2"/>
  </si>
  <si>
    <t>区         分</t>
    <phoneticPr fontId="2"/>
  </si>
  <si>
    <t>（単位:千円、％）</t>
    <phoneticPr fontId="2"/>
  </si>
  <si>
    <t>繰入金</t>
    <phoneticPr fontId="2"/>
  </si>
  <si>
    <t>諸収入</t>
    <phoneticPr fontId="2"/>
  </si>
  <si>
    <t>債務負担行為額</t>
  </si>
  <si>
    <t>指標値</t>
    <rPh sb="0" eb="2">
      <t>シヒョウ</t>
    </rPh>
    <rPh sb="2" eb="3">
      <t>チ</t>
    </rPh>
    <phoneticPr fontId="2"/>
  </si>
  <si>
    <t>（単位:千円）</t>
    <phoneticPr fontId="2"/>
  </si>
  <si>
    <t>特例加減算額</t>
    <rPh sb="2" eb="3">
      <t>カ</t>
    </rPh>
    <rPh sb="3" eb="4">
      <t>ゲン</t>
    </rPh>
    <rPh sb="4" eb="5">
      <t>ザン</t>
    </rPh>
    <rPh sb="5" eb="6">
      <t>ガク</t>
    </rPh>
    <phoneticPr fontId="2"/>
  </si>
  <si>
    <t>（単位:千円 ）</t>
    <phoneticPr fontId="2"/>
  </si>
  <si>
    <t>土地家屋分</t>
    <rPh sb="4" eb="5">
      <t>ブン</t>
    </rPh>
    <phoneticPr fontId="2"/>
  </si>
  <si>
    <t>償却資産分</t>
    <rPh sb="4" eb="5">
      <t>ブン</t>
    </rPh>
    <phoneticPr fontId="2"/>
  </si>
  <si>
    <t>実質単年度収支　　　　 注１</t>
    <rPh sb="12" eb="13">
      <t>チュウ</t>
    </rPh>
    <phoneticPr fontId="2"/>
  </si>
  <si>
    <t>注1　実質単年度収支 ＝ 単年度収支＋財政調整基金積立金＋地方債繰上償還額－財政調整基金取崩額</t>
    <rPh sb="0" eb="1">
      <t>チュウ</t>
    </rPh>
    <phoneticPr fontId="2"/>
  </si>
  <si>
    <t xml:space="preserve">   2 基準財政収入額 ＝ (特別区税＋利子割交付金＋自動車取得税交付金＋地方消費税交付金＋地方特例交付金)×0.85</t>
    <phoneticPr fontId="2"/>
  </si>
  <si>
    <t>　　　　　　　　　　　　　　　　　　　＋地方譲与税＋交通安全対策特別交付金</t>
    <phoneticPr fontId="2"/>
  </si>
  <si>
    <t xml:space="preserve">   3 標準財政規模 ＝ (基準財政収入額－地方譲与税－交通安全対策特別交付金)÷0.85</t>
    <phoneticPr fontId="2"/>
  </si>
  <si>
    <t xml:space="preserve">   7 公 債 費 比 率 ＝ 公債費充当一般財源÷標準財政規模×100</t>
    <phoneticPr fontId="2"/>
  </si>
  <si>
    <t xml:space="preserve">   8 経常収支比率  ＝ 経常経費充当一般財源÷経常一般財源×100</t>
    <phoneticPr fontId="2"/>
  </si>
  <si>
    <t xml:space="preserve">   9 実質赤字比率  ＝ 一般会計等の実質赤字額 ÷標準財政規模 × 100</t>
    <phoneticPr fontId="2"/>
  </si>
  <si>
    <t>　10連結実質赤字比率  ＝ 連結実質赤字額 ÷標準財政規模×100</t>
    <phoneticPr fontId="2"/>
  </si>
  <si>
    <r>
      <t>　12将来負担比率  ＝ 　　</t>
    </r>
    <r>
      <rPr>
        <u/>
        <sz val="10"/>
        <rFont val="ＭＳ Ｐゴシック"/>
        <family val="3"/>
        <charset val="128"/>
      </rPr>
      <t xml:space="preserve">将来負担額 - （充当可能基金額 + 特定財源見込額 + 地方債現在高に係る基準財政需要額算入見込額）   </t>
    </r>
    <r>
      <rPr>
        <sz val="10"/>
        <rFont val="ＭＳ Ｐゴシック"/>
        <family val="3"/>
        <charset val="128"/>
      </rPr>
      <t xml:space="preserve">                             　　
                　　                      　　     標準財政規模-（特定財源+元利償還金・準元利償還金に係る基準財政需要額算入額）</t>
    </r>
    <phoneticPr fontId="2"/>
  </si>
  <si>
    <r>
      <t>※区分欄に（普通）と表記のあるものは、普通会計にて算出している数値である。</t>
    </r>
    <r>
      <rPr>
        <sz val="11"/>
        <rFont val="ＭＳ Ｐゴシック"/>
        <family val="3"/>
        <charset val="128"/>
      </rPr>
      <t/>
    </r>
    <rPh sb="1" eb="3">
      <t>クブン</t>
    </rPh>
    <rPh sb="3" eb="4">
      <t>ラン</t>
    </rPh>
    <rPh sb="6" eb="8">
      <t>フツウ</t>
    </rPh>
    <rPh sb="10" eb="12">
      <t>ヒョウキ</t>
    </rPh>
    <rPh sb="31" eb="33">
      <t>スウチ</t>
    </rPh>
    <phoneticPr fontId="2"/>
  </si>
  <si>
    <t>　　(普通会計とは、自治体の財政状況の把握、地方財政の分析等のために用いられるもので、一般行政事務に係る経費を総称するもの)。</t>
    <phoneticPr fontId="2"/>
  </si>
  <si>
    <t>手数料</t>
    <phoneticPr fontId="2"/>
  </si>
  <si>
    <t>地方揮発油譲与税</t>
    <phoneticPr fontId="2"/>
  </si>
  <si>
    <t>調整率(％)</t>
    <phoneticPr fontId="2"/>
  </si>
  <si>
    <t>所管課</t>
    <rPh sb="0" eb="2">
      <t>ショカン</t>
    </rPh>
    <rPh sb="2" eb="3">
      <t>カ</t>
    </rPh>
    <phoneticPr fontId="2"/>
  </si>
  <si>
    <t>タイトル</t>
    <phoneticPr fontId="2"/>
  </si>
  <si>
    <t>注記</t>
    <rPh sb="0" eb="2">
      <t>チュウキ</t>
    </rPh>
    <phoneticPr fontId="2"/>
  </si>
  <si>
    <t>財政担当</t>
    <rPh sb="0" eb="2">
      <t>ザイセイ</t>
    </rPh>
    <rPh sb="2" eb="4">
      <t>タントウ</t>
    </rPh>
    <phoneticPr fontId="2"/>
  </si>
  <si>
    <t>国保年金課</t>
    <rPh sb="0" eb="2">
      <t>コクホ</t>
    </rPh>
    <rPh sb="2" eb="4">
      <t>ネンキン</t>
    </rPh>
    <rPh sb="4" eb="5">
      <t>カ</t>
    </rPh>
    <phoneticPr fontId="2"/>
  </si>
  <si>
    <t>介護保険課</t>
    <rPh sb="0" eb="2">
      <t>カイゴ</t>
    </rPh>
    <rPh sb="2" eb="5">
      <t>ホケンカ</t>
    </rPh>
    <phoneticPr fontId="2"/>
  </si>
  <si>
    <t>税務課</t>
    <rPh sb="0" eb="2">
      <t>ゼイム</t>
    </rPh>
    <rPh sb="2" eb="3">
      <t>カ</t>
    </rPh>
    <phoneticPr fontId="2"/>
  </si>
  <si>
    <t>タイトル</t>
    <phoneticPr fontId="2"/>
  </si>
  <si>
    <t>構成比</t>
    <phoneticPr fontId="2"/>
  </si>
  <si>
    <t>税務課</t>
    <rPh sb="0" eb="3">
      <t>ゼイムカ</t>
    </rPh>
    <phoneticPr fontId="2"/>
  </si>
  <si>
    <t>公債費負担比率（普通） 注6</t>
    <rPh sb="3" eb="5">
      <t>フタン</t>
    </rPh>
    <rPh sb="5" eb="7">
      <t>ヒリツ</t>
    </rPh>
    <rPh sb="8" eb="10">
      <t>フツウ</t>
    </rPh>
    <rPh sb="12" eb="13">
      <t>チュウ</t>
    </rPh>
    <phoneticPr fontId="2"/>
  </si>
  <si>
    <t xml:space="preserve">   4 財 政 力 指 数 ＝ 基準財政収入額÷基準財政需要額</t>
    <phoneticPr fontId="2"/>
  </si>
  <si>
    <t xml:space="preserve">   5 実質収支比率  ＝ 実質収支÷標準財政規模×100｛( )書きは標準財政規模に臨時財政対策債発行可能額を含めない場合の数値｝</t>
    <rPh sb="34" eb="35">
      <t>ガ</t>
    </rPh>
    <rPh sb="37" eb="39">
      <t>ヒョウジュン</t>
    </rPh>
    <rPh sb="39" eb="41">
      <t>ザイセイ</t>
    </rPh>
    <rPh sb="41" eb="43">
      <t>キボ</t>
    </rPh>
    <rPh sb="44" eb="46">
      <t>リンジ</t>
    </rPh>
    <rPh sb="46" eb="48">
      <t>ザイセイ</t>
    </rPh>
    <rPh sb="48" eb="50">
      <t>タイサク</t>
    </rPh>
    <rPh sb="50" eb="51">
      <t>サイ</t>
    </rPh>
    <rPh sb="51" eb="53">
      <t>ハッコウ</t>
    </rPh>
    <rPh sb="53" eb="56">
      <t>カノウガク</t>
    </rPh>
    <rPh sb="57" eb="58">
      <t>フク</t>
    </rPh>
    <rPh sb="61" eb="63">
      <t>バアイ</t>
    </rPh>
    <rPh sb="64" eb="66">
      <t>スウチ</t>
    </rPh>
    <phoneticPr fontId="2"/>
  </si>
  <si>
    <t>※平成２６年度普通会計決算から、公債費比率にかわり公債費負担比率を採用することとなった。</t>
    <rPh sb="1" eb="3">
      <t>ヘイセイ</t>
    </rPh>
    <rPh sb="5" eb="7">
      <t>ネンド</t>
    </rPh>
    <rPh sb="7" eb="9">
      <t>フツウ</t>
    </rPh>
    <rPh sb="9" eb="11">
      <t>カイケイ</t>
    </rPh>
    <rPh sb="11" eb="13">
      <t>ケッサン</t>
    </rPh>
    <rPh sb="16" eb="18">
      <t>コウサイ</t>
    </rPh>
    <rPh sb="18" eb="19">
      <t>ヒ</t>
    </rPh>
    <rPh sb="19" eb="21">
      <t>ヒリツ</t>
    </rPh>
    <rPh sb="25" eb="27">
      <t>コウサイ</t>
    </rPh>
    <rPh sb="27" eb="28">
      <t>ヒ</t>
    </rPh>
    <rPh sb="28" eb="30">
      <t>フタン</t>
    </rPh>
    <rPh sb="30" eb="32">
      <t>ヒリツ</t>
    </rPh>
    <rPh sb="33" eb="35">
      <t>サイヨウ</t>
    </rPh>
    <phoneticPr fontId="2"/>
  </si>
  <si>
    <t>（単位:台、％）</t>
    <phoneticPr fontId="2"/>
  </si>
  <si>
    <t xml:space="preserve">      平成25年度から、臨時財政対策債発行可能額の算出方法の見直しにより、特別区において発行可能額が皆減となっている。</t>
    <rPh sb="6" eb="8">
      <t>ヘイセイ</t>
    </rPh>
    <rPh sb="10" eb="12">
      <t>ネンド</t>
    </rPh>
    <rPh sb="15" eb="17">
      <t>リンジ</t>
    </rPh>
    <rPh sb="17" eb="19">
      <t>ザイセイ</t>
    </rPh>
    <rPh sb="19" eb="21">
      <t>タイサク</t>
    </rPh>
    <rPh sb="21" eb="22">
      <t>サイ</t>
    </rPh>
    <rPh sb="22" eb="24">
      <t>ハッコウ</t>
    </rPh>
    <rPh sb="24" eb="27">
      <t>カノウガク</t>
    </rPh>
    <rPh sb="28" eb="30">
      <t>サンシュツ</t>
    </rPh>
    <rPh sb="30" eb="32">
      <t>ホウホウ</t>
    </rPh>
    <rPh sb="33" eb="35">
      <t>ミナオ</t>
    </rPh>
    <rPh sb="40" eb="43">
      <t>トクベツク</t>
    </rPh>
    <rPh sb="47" eb="49">
      <t>ハッコウ</t>
    </rPh>
    <rPh sb="49" eb="52">
      <t>カノウガク</t>
    </rPh>
    <rPh sb="53" eb="54">
      <t>ミナ</t>
    </rPh>
    <rPh sb="54" eb="55">
      <t>ゲン</t>
    </rPh>
    <phoneticPr fontId="2"/>
  </si>
  <si>
    <t>現年度課税分</t>
    <rPh sb="0" eb="2">
      <t>ゲンネン</t>
    </rPh>
    <rPh sb="2" eb="3">
      <t>ド</t>
    </rPh>
    <rPh sb="3" eb="5">
      <t>カゼイ</t>
    </rPh>
    <rPh sb="5" eb="6">
      <t>ブン</t>
    </rPh>
    <phoneticPr fontId="2"/>
  </si>
  <si>
    <t>（注）</t>
    <rPh sb="1" eb="2">
      <t>チュウ</t>
    </rPh>
    <phoneticPr fontId="2"/>
  </si>
  <si>
    <t>1　収入額は、千円未満四捨五入のため、内訳の合計は必ずしも小計、合計とは一致しない。</t>
    <phoneticPr fontId="2"/>
  </si>
  <si>
    <t xml:space="preserve">　 　 </t>
    <phoneticPr fontId="2"/>
  </si>
  <si>
    <t xml:space="preserve">　  </t>
    <phoneticPr fontId="2"/>
  </si>
  <si>
    <t xml:space="preserve">   6 公債費負担比率 ＝ 公債費充当一般財源÷一般財源総額</t>
    <rPh sb="5" eb="7">
      <t>コウサイ</t>
    </rPh>
    <rPh sb="7" eb="8">
      <t>ヒ</t>
    </rPh>
    <rPh sb="8" eb="10">
      <t>フタン</t>
    </rPh>
    <rPh sb="10" eb="12">
      <t>ヒリツ</t>
    </rPh>
    <rPh sb="15" eb="17">
      <t>コウサイ</t>
    </rPh>
    <rPh sb="17" eb="18">
      <t>ヒ</t>
    </rPh>
    <rPh sb="18" eb="20">
      <t>ジュウトウ</t>
    </rPh>
    <rPh sb="20" eb="22">
      <t>イッパン</t>
    </rPh>
    <rPh sb="22" eb="24">
      <t>ザイゲン</t>
    </rPh>
    <rPh sb="25" eb="27">
      <t>イッパン</t>
    </rPh>
    <rPh sb="27" eb="29">
      <t>ザイゲン</t>
    </rPh>
    <rPh sb="29" eb="31">
      <t>ソウガク</t>
    </rPh>
    <phoneticPr fontId="2"/>
  </si>
  <si>
    <t>（単位:円、％）</t>
    <phoneticPr fontId="2"/>
  </si>
  <si>
    <t>産業観光費　</t>
    <rPh sb="0" eb="2">
      <t>サンギョウ</t>
    </rPh>
    <rPh sb="2" eb="4">
      <t>カンコウ</t>
    </rPh>
    <rPh sb="4" eb="5">
      <t>ヒ</t>
    </rPh>
    <phoneticPr fontId="2"/>
  </si>
  <si>
    <t>平成28年度</t>
    <rPh sb="0" eb="2">
      <t>ヘイセイ</t>
    </rPh>
    <rPh sb="4" eb="5">
      <t>ネン</t>
    </rPh>
    <phoneticPr fontId="2"/>
  </si>
  <si>
    <t xml:space="preserve">基準財政需要額（普通）　　 　 </t>
    <rPh sb="8" eb="10">
      <t>フツウ</t>
    </rPh>
    <phoneticPr fontId="2"/>
  </si>
  <si>
    <t>基準財政収入額（普通）注2</t>
    <rPh sb="8" eb="10">
      <t>フツウ</t>
    </rPh>
    <rPh sb="11" eb="12">
      <t>チュウ</t>
    </rPh>
    <phoneticPr fontId="2"/>
  </si>
  <si>
    <t>標準財政規模（普通）　 注3</t>
    <phoneticPr fontId="2"/>
  </si>
  <si>
    <t>財政力指数（普通）　　   注4</t>
    <phoneticPr fontId="2"/>
  </si>
  <si>
    <t>実質収支比率（普通）  　注5</t>
    <phoneticPr fontId="2"/>
  </si>
  <si>
    <t>公債費比率（普通）　  　 注7</t>
    <phoneticPr fontId="2"/>
  </si>
  <si>
    <t>経常収支比率（普通）  　注8</t>
    <phoneticPr fontId="2"/>
  </si>
  <si>
    <r>
      <t>　11実質公債費比率  ＝　</t>
    </r>
    <r>
      <rPr>
        <u/>
        <sz val="10"/>
        <rFont val="ＭＳ Ｐゴシック"/>
        <family val="3"/>
        <charset val="128"/>
      </rPr>
      <t xml:space="preserve"> （地方債の元利償還金 + 準元利償還金）-（特定財源+元利償還金・準元利償還金に係る基準財政需要額算入額）</t>
    </r>
    <r>
      <rPr>
        <sz val="10"/>
        <rFont val="ＭＳ Ｐゴシック"/>
        <family val="3"/>
        <charset val="128"/>
      </rPr>
      <t xml:space="preserve">
　                                     　　　      標準財政規模-（特定財源+元利償還金・準元利償還金に係る基準財政需要額算入額）</t>
    </r>
    <phoneticPr fontId="2"/>
  </si>
  <si>
    <t>平成29年度</t>
    <rPh sb="0" eb="2">
      <t>ヘイセイ</t>
    </rPh>
    <rPh sb="4" eb="5">
      <t>ネン</t>
    </rPh>
    <phoneticPr fontId="2"/>
  </si>
  <si>
    <t>-税務課、東京国税局、墨田都税事務所-</t>
    <rPh sb="1" eb="4">
      <t>ゼイムカ</t>
    </rPh>
    <phoneticPr fontId="2"/>
  </si>
  <si>
    <t>資料提供：東京国税局</t>
    <rPh sb="0" eb="2">
      <t>シリョウ</t>
    </rPh>
    <rPh sb="2" eb="4">
      <t>テイキョウ</t>
    </rPh>
    <rPh sb="5" eb="7">
      <t>トウキョウ</t>
    </rPh>
    <rPh sb="7" eb="10">
      <t>コクゼイキョク</t>
    </rPh>
    <phoneticPr fontId="2"/>
  </si>
  <si>
    <t>資料提供：墨田都税事務所</t>
    <rPh sb="0" eb="1">
      <t>シリョウ</t>
    </rPh>
    <rPh sb="1" eb="3">
      <t>テイキョウ</t>
    </rPh>
    <rPh sb="4" eb="6">
      <t>スミダ</t>
    </rPh>
    <rPh sb="6" eb="8">
      <t>トゼイ</t>
    </rPh>
    <rPh sb="8" eb="10">
      <t>ジム</t>
    </rPh>
    <rPh sb="10" eb="11">
      <t>ショ</t>
    </rPh>
    <phoneticPr fontId="2"/>
  </si>
  <si>
    <t>,</t>
    <phoneticPr fontId="2"/>
  </si>
  <si>
    <t>平成29年度</t>
    <rPh sb="0" eb="2">
      <t>ヘイセイ</t>
    </rPh>
    <rPh sb="4" eb="6">
      <t>ネンド</t>
    </rPh>
    <phoneticPr fontId="2"/>
  </si>
  <si>
    <t>2　間接税の「印紙税、登録免許税、その他」は「その他」として集計した。</t>
    <rPh sb="9" eb="10">
      <t>ゼイ</t>
    </rPh>
    <phoneticPr fontId="2"/>
  </si>
  <si>
    <t xml:space="preserve">実質赤字比率　　　　   　注9　　　 　　         </t>
    <rPh sb="14" eb="15">
      <t>チュウ</t>
    </rPh>
    <phoneticPr fontId="2"/>
  </si>
  <si>
    <r>
      <t xml:space="preserve">連結実質赤字比率　     </t>
    </r>
    <r>
      <rPr>
        <sz val="10.5"/>
        <rFont val="ＭＳ Ｐゴシック"/>
        <family val="3"/>
        <charset val="128"/>
      </rPr>
      <t>注</t>
    </r>
    <r>
      <rPr>
        <sz val="10"/>
        <rFont val="ＭＳ Ｐゴシック"/>
        <family val="3"/>
        <charset val="128"/>
      </rPr>
      <t>10</t>
    </r>
    <r>
      <rPr>
        <sz val="11"/>
        <rFont val="ＭＳ Ｐゴシック"/>
        <family val="3"/>
        <charset val="128"/>
      </rPr>
      <t xml:space="preserve"> 　  </t>
    </r>
    <rPh sb="14" eb="15">
      <t>チュウ</t>
    </rPh>
    <phoneticPr fontId="2"/>
  </si>
  <si>
    <r>
      <t>実質公債費比率　　   　 注</t>
    </r>
    <r>
      <rPr>
        <sz val="10"/>
        <rFont val="ＭＳ Ｐゴシック"/>
        <family val="3"/>
        <charset val="128"/>
      </rPr>
      <t xml:space="preserve">11 </t>
    </r>
    <r>
      <rPr>
        <sz val="11"/>
        <rFont val="ＭＳ Ｐゴシック"/>
        <family val="3"/>
        <charset val="128"/>
      </rPr>
      <t xml:space="preserve">　 　　    </t>
    </r>
    <rPh sb="14" eb="15">
      <t>チュウ</t>
    </rPh>
    <phoneticPr fontId="2"/>
  </si>
  <si>
    <r>
      <t>将来負担比率　　　     　注</t>
    </r>
    <r>
      <rPr>
        <sz val="10"/>
        <rFont val="ＭＳ Ｐゴシック"/>
        <family val="3"/>
        <charset val="128"/>
      </rPr>
      <t>12</t>
    </r>
    <r>
      <rPr>
        <sz val="11"/>
        <rFont val="ＭＳ Ｐゴシック"/>
        <family val="3"/>
        <charset val="128"/>
      </rPr>
      <t xml:space="preserve"> 　　　　　        </t>
    </r>
    <rPh sb="15" eb="16">
      <t>チュウ</t>
    </rPh>
    <phoneticPr fontId="2"/>
  </si>
  <si>
    <t>　　　３　収入額は還付未済額を含む。また、千円未満四捨五入のため、内訳の合計は必ずしも小計、合計とは一致しない。</t>
    <phoneticPr fontId="2"/>
  </si>
  <si>
    <t>平成30年度</t>
    <rPh sb="0" eb="2">
      <t>ヘイセイ</t>
    </rPh>
    <rPh sb="4" eb="5">
      <t>ネン</t>
    </rPh>
    <phoneticPr fontId="2"/>
  </si>
  <si>
    <t>平成30年度</t>
    <rPh sb="0" eb="2">
      <t>ヘイセイ</t>
    </rPh>
    <rPh sb="4" eb="5">
      <t>ネン</t>
    </rPh>
    <rPh sb="5" eb="6">
      <t>ド</t>
    </rPh>
    <phoneticPr fontId="2"/>
  </si>
  <si>
    <t>－</t>
    <phoneticPr fontId="2"/>
  </si>
  <si>
    <t>（療養給付費交付金）</t>
    <phoneticPr fontId="2"/>
  </si>
  <si>
    <t>（前期高齢者交付金）</t>
    <rPh sb="1" eb="3">
      <t>ゼンキ</t>
    </rPh>
    <rPh sb="3" eb="6">
      <t>コウレイシャ</t>
    </rPh>
    <rPh sb="6" eb="9">
      <t>コウフキン</t>
    </rPh>
    <phoneticPr fontId="2"/>
  </si>
  <si>
    <t>（共同事業交付金）</t>
    <phoneticPr fontId="2"/>
  </si>
  <si>
    <t>国民健康保険事業費納付金</t>
    <rPh sb="0" eb="2">
      <t>コクミン</t>
    </rPh>
    <rPh sb="2" eb="4">
      <t>ケンコウ</t>
    </rPh>
    <rPh sb="4" eb="6">
      <t>ホケン</t>
    </rPh>
    <rPh sb="6" eb="8">
      <t>ジギョウ</t>
    </rPh>
    <rPh sb="8" eb="9">
      <t>ヒ</t>
    </rPh>
    <rPh sb="9" eb="12">
      <t>ノウフキン</t>
    </rPh>
    <phoneticPr fontId="2"/>
  </si>
  <si>
    <t>財政安定化基金拠出金</t>
    <rPh sb="0" eb="2">
      <t>ザイセイ</t>
    </rPh>
    <rPh sb="2" eb="5">
      <t>アンテイカ</t>
    </rPh>
    <rPh sb="5" eb="7">
      <t>キキン</t>
    </rPh>
    <rPh sb="7" eb="10">
      <t>キョシュツキン</t>
    </rPh>
    <phoneticPr fontId="2"/>
  </si>
  <si>
    <t>（後期高齢者支援金等）</t>
    <rPh sb="1" eb="3">
      <t>コウキ</t>
    </rPh>
    <rPh sb="3" eb="6">
      <t>コウレイシャ</t>
    </rPh>
    <rPh sb="6" eb="8">
      <t>シエン</t>
    </rPh>
    <rPh sb="8" eb="9">
      <t>キン</t>
    </rPh>
    <rPh sb="9" eb="10">
      <t>トウ</t>
    </rPh>
    <phoneticPr fontId="2"/>
  </si>
  <si>
    <t>（前期高齢者納付金等）</t>
    <rPh sb="1" eb="3">
      <t>ゼンキ</t>
    </rPh>
    <rPh sb="3" eb="6">
      <t>コウレイシャ</t>
    </rPh>
    <rPh sb="6" eb="9">
      <t>ノウフキン</t>
    </rPh>
    <rPh sb="9" eb="10">
      <t>トウ</t>
    </rPh>
    <phoneticPr fontId="2"/>
  </si>
  <si>
    <t>（老人保健拠出金）</t>
    <phoneticPr fontId="2"/>
  </si>
  <si>
    <t>（介護納付金）</t>
    <phoneticPr fontId="2"/>
  </si>
  <si>
    <t>環境性能割</t>
    <rPh sb="0" eb="2">
      <t>カンキョウ</t>
    </rPh>
    <rPh sb="2" eb="4">
      <t>セイノウ</t>
    </rPh>
    <rPh sb="4" eb="5">
      <t>ワリ</t>
    </rPh>
    <phoneticPr fontId="2"/>
  </si>
  <si>
    <t>(注１)年金特別徴収については、普通徴収に含まれる。納税者数は､普通徴収と給与特別徴収で徴収されている場合、重複する。</t>
    <rPh sb="4" eb="6">
      <t>ネンキン</t>
    </rPh>
    <rPh sb="6" eb="8">
      <t>トクベツ</t>
    </rPh>
    <rPh sb="8" eb="10">
      <t>チョウシュウ</t>
    </rPh>
    <rPh sb="16" eb="18">
      <t>フツウ</t>
    </rPh>
    <rPh sb="18" eb="20">
      <t>チョウシュウ</t>
    </rPh>
    <rPh sb="21" eb="22">
      <t>フク</t>
    </rPh>
    <rPh sb="26" eb="29">
      <t>ノウゼイシャ</t>
    </rPh>
    <rPh sb="32" eb="34">
      <t>フツウ</t>
    </rPh>
    <rPh sb="34" eb="36">
      <t>チョウシュウ</t>
    </rPh>
    <rPh sb="37" eb="39">
      <t>キュウヨ</t>
    </rPh>
    <rPh sb="39" eb="41">
      <t>トクベツ</t>
    </rPh>
    <rPh sb="41" eb="43">
      <t>チョウシュウ</t>
    </rPh>
    <rPh sb="44" eb="46">
      <t>チョウシュウ</t>
    </rPh>
    <rPh sb="51" eb="53">
      <t>バアイ</t>
    </rPh>
    <rPh sb="54" eb="56">
      <t>チョウフク</t>
    </rPh>
    <phoneticPr fontId="2"/>
  </si>
  <si>
    <t>令和元年度</t>
    <rPh sb="0" eb="2">
      <t>レイワ</t>
    </rPh>
    <rPh sb="2" eb="4">
      <t>ガンネン</t>
    </rPh>
    <rPh sb="4" eb="5">
      <t>ド</t>
    </rPh>
    <phoneticPr fontId="2"/>
  </si>
  <si>
    <t>平成30年度</t>
    <rPh sb="0" eb="2">
      <t>ヘイセイ</t>
    </rPh>
    <rPh sb="4" eb="6">
      <t>ネンド</t>
    </rPh>
    <phoneticPr fontId="2"/>
  </si>
  <si>
    <t>-</t>
    <phoneticPr fontId="2"/>
  </si>
  <si>
    <t>-</t>
    <phoneticPr fontId="2"/>
  </si>
  <si>
    <t>(注２)軽自動車税のうち、環境性能割は令和元年10月１日から導入。</t>
    <rPh sb="4" eb="8">
      <t>ケイジドウシャ</t>
    </rPh>
    <rPh sb="8" eb="9">
      <t>ゼイ</t>
    </rPh>
    <rPh sb="13" eb="15">
      <t>カンキョウ</t>
    </rPh>
    <rPh sb="15" eb="17">
      <t>セイノウ</t>
    </rPh>
    <rPh sb="17" eb="18">
      <t>ワリ</t>
    </rPh>
    <rPh sb="19" eb="20">
      <t>レイ</t>
    </rPh>
    <rPh sb="20" eb="21">
      <t>ワ</t>
    </rPh>
    <rPh sb="21" eb="22">
      <t>ガン</t>
    </rPh>
    <rPh sb="22" eb="23">
      <t>ネン</t>
    </rPh>
    <rPh sb="25" eb="26">
      <t>ガツ</t>
    </rPh>
    <rPh sb="27" eb="28">
      <t>ニチ</t>
    </rPh>
    <rPh sb="30" eb="32">
      <t>ドウニュウ</t>
    </rPh>
    <phoneticPr fontId="2"/>
  </si>
  <si>
    <t>金　　額</t>
    <phoneticPr fontId="2"/>
  </si>
  <si>
    <t>台　数</t>
    <phoneticPr fontId="2"/>
  </si>
  <si>
    <t>収入額</t>
    <phoneticPr fontId="2"/>
  </si>
  <si>
    <t>—</t>
    <phoneticPr fontId="2"/>
  </si>
  <si>
    <t>-</t>
    <phoneticPr fontId="2"/>
  </si>
  <si>
    <t>（注)１　あわの自然学園は、小学校に含む。</t>
    <rPh sb="18" eb="19">
      <t>フク</t>
    </rPh>
    <phoneticPr fontId="2"/>
  </si>
  <si>
    <t>軽自動車税環境性能割</t>
    <rPh sb="0" eb="4">
      <t>ケイジドウシャ</t>
    </rPh>
    <rPh sb="4" eb="5">
      <t>ゼイ</t>
    </rPh>
    <rPh sb="5" eb="7">
      <t>カンキョウ</t>
    </rPh>
    <rPh sb="7" eb="9">
      <t>セイノウ</t>
    </rPh>
    <rPh sb="9" eb="10">
      <t>ワリ</t>
    </rPh>
    <phoneticPr fontId="2"/>
  </si>
  <si>
    <t>環境性能割交付金</t>
    <rPh sb="0" eb="2">
      <t>カンキョウ</t>
    </rPh>
    <rPh sb="2" eb="4">
      <t>セイノウ</t>
    </rPh>
    <rPh sb="4" eb="5">
      <t>ワリ</t>
    </rPh>
    <rPh sb="5" eb="8">
      <t>コウフキン</t>
    </rPh>
    <phoneticPr fontId="2"/>
  </si>
  <si>
    <t>地方特例交付金（減収補てん特例交付金）</t>
    <phoneticPr fontId="2"/>
  </si>
  <si>
    <t>森林環境譲与税</t>
    <rPh sb="0" eb="2">
      <t>シンリン</t>
    </rPh>
    <rPh sb="2" eb="4">
      <t>カンキョウ</t>
    </rPh>
    <rPh sb="4" eb="6">
      <t>ジョウヨ</t>
    </rPh>
    <rPh sb="6" eb="7">
      <t>ゼイ</t>
    </rPh>
    <phoneticPr fontId="2"/>
  </si>
  <si>
    <t>令和元年度</t>
    <rPh sb="0" eb="2">
      <t>レイワ</t>
    </rPh>
    <rPh sb="2" eb="3">
      <t>ガン</t>
    </rPh>
    <rPh sb="3" eb="5">
      <t>ネンド</t>
    </rPh>
    <phoneticPr fontId="2"/>
  </si>
  <si>
    <t>令和元年度</t>
    <rPh sb="0" eb="2">
      <t>レイワ</t>
    </rPh>
    <rPh sb="2" eb="4">
      <t>ガンネン</t>
    </rPh>
    <rPh sb="3" eb="4">
      <t>ネン</t>
    </rPh>
    <phoneticPr fontId="2"/>
  </si>
  <si>
    <t>令和元年度</t>
    <rPh sb="0" eb="2">
      <t>レイワ</t>
    </rPh>
    <rPh sb="2" eb="4">
      <t>ガンネン</t>
    </rPh>
    <rPh sb="3" eb="4">
      <t>ネン</t>
    </rPh>
    <rPh sb="4" eb="5">
      <t>ド</t>
    </rPh>
    <phoneticPr fontId="2"/>
  </si>
  <si>
    <t>令和２年度</t>
    <rPh sb="0" eb="2">
      <t>レイワ</t>
    </rPh>
    <rPh sb="3" eb="5">
      <t>ネンド</t>
    </rPh>
    <rPh sb="4" eb="5">
      <t>ド</t>
    </rPh>
    <phoneticPr fontId="2"/>
  </si>
  <si>
    <t>平成29年度</t>
    <rPh sb="0" eb="2">
      <t>ヘイセイ</t>
    </rPh>
    <rPh sb="4" eb="5">
      <t>ネン</t>
    </rPh>
    <rPh sb="5" eb="6">
      <t>ド</t>
    </rPh>
    <phoneticPr fontId="2"/>
  </si>
  <si>
    <t>軽自動車税種別割</t>
    <rPh sb="5" eb="7">
      <t>シュベツ</t>
    </rPh>
    <rPh sb="7" eb="8">
      <t>ワリ</t>
    </rPh>
    <phoneticPr fontId="2"/>
  </si>
  <si>
    <t>　　　２　事業税（法人分）は、地方法人特別税及び特別法人事業税を含まない。</t>
    <rPh sb="11" eb="12">
      <t>ブン</t>
    </rPh>
    <rPh sb="22" eb="23">
      <t>オヨ</t>
    </rPh>
    <rPh sb="24" eb="26">
      <t>トクベツ</t>
    </rPh>
    <rPh sb="26" eb="28">
      <t>ホウジン</t>
    </rPh>
    <rPh sb="28" eb="31">
      <t>ジギョウゼイ</t>
    </rPh>
    <phoneticPr fontId="2"/>
  </si>
  <si>
    <t>　　 ２　道路は含まない。</t>
    <rPh sb="5" eb="7">
      <t>ドウロ</t>
    </rPh>
    <rPh sb="8" eb="9">
      <t>フク</t>
    </rPh>
    <phoneticPr fontId="2"/>
  </si>
  <si>
    <t>ファシリティマネジメント担当</t>
    <rPh sb="12" eb="14">
      <t>タントウ</t>
    </rPh>
    <phoneticPr fontId="2"/>
  </si>
  <si>
    <t>令和２年度</t>
    <rPh sb="0" eb="2">
      <t>レイワ</t>
    </rPh>
    <rPh sb="3" eb="5">
      <t>ネンド</t>
    </rPh>
    <rPh sb="4" eb="5">
      <t>ガンネン</t>
    </rPh>
    <phoneticPr fontId="2"/>
  </si>
  <si>
    <t>令和２年度</t>
    <rPh sb="0" eb="2">
      <t>レイワ</t>
    </rPh>
    <rPh sb="3" eb="4">
      <t>ネン</t>
    </rPh>
    <phoneticPr fontId="2"/>
  </si>
  <si>
    <r>
      <t>平成29</t>
    </r>
    <r>
      <rPr>
        <sz val="11"/>
        <rFont val="ＭＳ Ｐゴシック"/>
        <family val="3"/>
        <charset val="128"/>
      </rPr>
      <t>年度</t>
    </r>
    <rPh sb="0" eb="2">
      <t>ヘイセイ</t>
    </rPh>
    <rPh sb="4" eb="5">
      <t>ネン</t>
    </rPh>
    <rPh sb="5" eb="6">
      <t>ド</t>
    </rPh>
    <phoneticPr fontId="2"/>
  </si>
  <si>
    <r>
      <t>平成30</t>
    </r>
    <r>
      <rPr>
        <sz val="11"/>
        <rFont val="ＭＳ Ｐゴシック"/>
        <family val="3"/>
        <charset val="128"/>
      </rPr>
      <t>年度</t>
    </r>
    <rPh sb="0" eb="2">
      <t>ヘイセイ</t>
    </rPh>
    <rPh sb="4" eb="5">
      <t>ネン</t>
    </rPh>
    <rPh sb="5" eb="6">
      <t>ド</t>
    </rPh>
    <phoneticPr fontId="2"/>
  </si>
  <si>
    <t>(229,376)</t>
    <phoneticPr fontId="2"/>
  </si>
  <si>
    <t>(57,588)</t>
  </si>
  <si>
    <t>令和2年度</t>
    <rPh sb="0" eb="2">
      <t>レイワ</t>
    </rPh>
    <rPh sb="3" eb="5">
      <t>ネンド</t>
    </rPh>
    <rPh sb="4" eb="5">
      <t>ド</t>
    </rPh>
    <phoneticPr fontId="2"/>
  </si>
  <si>
    <t>(注３)令和元年10月1日から軽自動車税の名称が軽自動車税種別割に変更された。</t>
    <rPh sb="15" eb="16">
      <t>ケイ</t>
    </rPh>
    <rPh sb="24" eb="25">
      <t>ケイ</t>
    </rPh>
    <phoneticPr fontId="28"/>
  </si>
  <si>
    <t>種別割</t>
    <rPh sb="0" eb="2">
      <t>シュベツ</t>
    </rPh>
    <rPh sb="2" eb="3">
      <t>ワリ</t>
    </rPh>
    <phoneticPr fontId="2"/>
  </si>
  <si>
    <t>小　　計</t>
    <phoneticPr fontId="2"/>
  </si>
  <si>
    <t>令和2年度</t>
    <rPh sb="0" eb="2">
      <t>レイワ</t>
    </rPh>
    <rPh sb="3" eb="5">
      <t>ネンド</t>
    </rPh>
    <phoneticPr fontId="2"/>
  </si>
  <si>
    <t>自動車税種別割（自動車税）</t>
    <rPh sb="0" eb="3">
      <t>ジドウシャ</t>
    </rPh>
    <rPh sb="3" eb="4">
      <t>ゼイ</t>
    </rPh>
    <rPh sb="4" eb="6">
      <t>シュベツ</t>
    </rPh>
    <rPh sb="6" eb="7">
      <t>ワリ</t>
    </rPh>
    <phoneticPr fontId="2"/>
  </si>
  <si>
    <t>　　　４　令和元年10月1日から自動車税の名称が自動車税種別割に変更された。</t>
  </si>
  <si>
    <t>令和３年度</t>
    <rPh sb="0" eb="2">
      <t>レイワ</t>
    </rPh>
    <rPh sb="3" eb="5">
      <t>ネンド</t>
    </rPh>
    <rPh sb="4" eb="5">
      <t>ド</t>
    </rPh>
    <phoneticPr fontId="2"/>
  </si>
  <si>
    <t>（注）１　下記（※）の税目以外は、墨田区分をブロック所等で一括管理しており、墨田都税事務所にて現年分収入額として計上されるのは、その一部である。</t>
    <rPh sb="1" eb="2">
      <t>チュウ</t>
    </rPh>
    <phoneticPr fontId="2"/>
  </si>
  <si>
    <t>　　　　　※　都民税（個人分）、不動産取得税、固定資産税（土地家屋分）、固定資産税（償却資産分）、都市計画税</t>
    <phoneticPr fontId="2"/>
  </si>
  <si>
    <t>法人事業税交付対象額</t>
    <phoneticPr fontId="2"/>
  </si>
  <si>
    <t>固定資産税減収補てん特別交付金</t>
    <rPh sb="0" eb="2">
      <t>コテイ</t>
    </rPh>
    <rPh sb="2" eb="4">
      <t>シサン</t>
    </rPh>
    <rPh sb="4" eb="5">
      <t>ゼイ</t>
    </rPh>
    <rPh sb="5" eb="7">
      <t>ゲンシュウ</t>
    </rPh>
    <rPh sb="7" eb="8">
      <t>ホ</t>
    </rPh>
    <rPh sb="10" eb="12">
      <t>トクベツ</t>
    </rPh>
    <rPh sb="12" eb="15">
      <t>コウフキン</t>
    </rPh>
    <phoneticPr fontId="2"/>
  </si>
  <si>
    <t>平成29年度</t>
  </si>
  <si>
    <t>平成30年度</t>
  </si>
  <si>
    <t>令和元年度</t>
  </si>
  <si>
    <t>令和２年度</t>
  </si>
  <si>
    <t>令和３年度</t>
  </si>
  <si>
    <t>令和４年度</t>
    <rPh sb="0" eb="2">
      <t>レイワ</t>
    </rPh>
    <rPh sb="3" eb="5">
      <t>ネンド</t>
    </rPh>
    <rPh sb="4" eb="5">
      <t>ド</t>
    </rPh>
    <phoneticPr fontId="2"/>
  </si>
  <si>
    <t>令和３年度</t>
    <rPh sb="0" eb="2">
      <t>レイワ</t>
    </rPh>
    <rPh sb="3" eb="5">
      <t>ネンド</t>
    </rPh>
    <rPh sb="4" eb="5">
      <t>ガンネン</t>
    </rPh>
    <phoneticPr fontId="2"/>
  </si>
  <si>
    <t>令和３年度</t>
    <rPh sb="0" eb="2">
      <t>レイワ</t>
    </rPh>
    <rPh sb="3" eb="4">
      <t>ネン</t>
    </rPh>
    <phoneticPr fontId="2"/>
  </si>
  <si>
    <t>令和3年度</t>
    <rPh sb="0" eb="2">
      <t>レイワ</t>
    </rPh>
    <rPh sb="3" eb="5">
      <t>ネンド</t>
    </rPh>
    <phoneticPr fontId="2"/>
  </si>
  <si>
    <t>令和3年度</t>
    <rPh sb="0" eb="2">
      <t>レイワ</t>
    </rPh>
    <rPh sb="3" eb="5">
      <t>ネンド</t>
    </rPh>
    <rPh sb="4" eb="5">
      <t>ド</t>
    </rPh>
    <phoneticPr fontId="2"/>
  </si>
  <si>
    <t>令和4年度(当初予算）</t>
    <rPh sb="0" eb="2">
      <t>レイワ</t>
    </rPh>
    <rPh sb="3" eb="5">
      <t>ネンド</t>
    </rPh>
    <rPh sb="4" eb="5">
      <t>ド</t>
    </rPh>
    <rPh sb="5" eb="7">
      <t>ヘイネンド</t>
    </rPh>
    <rPh sb="6" eb="8">
      <t>トウショ</t>
    </rPh>
    <rPh sb="8" eb="10">
      <t>ヨサン</t>
    </rPh>
    <phoneticPr fontId="2"/>
  </si>
  <si>
    <t>令和3年度</t>
    <rPh sb="0" eb="1">
      <t>レイ</t>
    </rPh>
    <rPh sb="1" eb="2">
      <t>ワ</t>
    </rPh>
    <rPh sb="3" eb="5">
      <t>ネンド</t>
    </rPh>
    <rPh sb="4" eb="5">
      <t>ド</t>
    </rPh>
    <phoneticPr fontId="2"/>
  </si>
  <si>
    <t>令和4年度（当初予算）</t>
    <rPh sb="0" eb="1">
      <t>レイ</t>
    </rPh>
    <rPh sb="1" eb="2">
      <t>ワ</t>
    </rPh>
    <rPh sb="3" eb="5">
      <t>ネンド</t>
    </rPh>
    <rPh sb="4" eb="5">
      <t>ド</t>
    </rPh>
    <rPh sb="5" eb="7">
      <t>ヘイネンド</t>
    </rPh>
    <rPh sb="6" eb="8">
      <t>トウショ</t>
    </rPh>
    <rPh sb="8" eb="10">
      <t>ヨサン</t>
    </rPh>
    <phoneticPr fontId="2"/>
  </si>
  <si>
    <t>令和4年度（当初予算）</t>
    <rPh sb="0" eb="1">
      <t>レイ</t>
    </rPh>
    <rPh sb="1" eb="2">
      <t>ワ</t>
    </rPh>
    <rPh sb="3" eb="5">
      <t>ネンド</t>
    </rPh>
    <rPh sb="4" eb="5">
      <t>ド</t>
    </rPh>
    <rPh sb="5" eb="7">
      <t>ヘイネンド</t>
    </rPh>
    <rPh sb="6" eb="10">
      <t>トウショヨサン</t>
    </rPh>
    <phoneticPr fontId="2"/>
  </si>
  <si>
    <t>令和３年度</t>
    <rPh sb="0" eb="1">
      <t>レイ</t>
    </rPh>
    <rPh sb="1" eb="2">
      <t>ワ</t>
    </rPh>
    <rPh sb="3" eb="5">
      <t>ネンド</t>
    </rPh>
    <rPh sb="4" eb="5">
      <t>ド</t>
    </rPh>
    <phoneticPr fontId="2"/>
  </si>
  <si>
    <t>(注)  令和3年10月1日から税率引上げ（6,122円／1,000本→6,552円／1,000本）</t>
    <rPh sb="5" eb="7">
      <t>レイワ</t>
    </rPh>
    <rPh sb="8" eb="9">
      <t>ネン</t>
    </rPh>
    <rPh sb="9" eb="10">
      <t>ヘイネン</t>
    </rPh>
    <rPh sb="11" eb="12">
      <t>ガツ</t>
    </rPh>
    <rPh sb="13" eb="14">
      <t>ニチ</t>
    </rPh>
    <rPh sb="16" eb="18">
      <t>ゼイリツ</t>
    </rPh>
    <rPh sb="18" eb="20">
      <t>ヒキア</t>
    </rPh>
    <rPh sb="27" eb="28">
      <t>エン</t>
    </rPh>
    <rPh sb="34" eb="35">
      <t>ホン</t>
    </rPh>
    <rPh sb="41" eb="42">
      <t>エン</t>
    </rPh>
    <rPh sb="48" eb="49">
      <t>ホン</t>
    </rPh>
    <phoneticPr fontId="2"/>
  </si>
  <si>
    <t>（注）　令和3年度の国税については未発表。</t>
    <rPh sb="1" eb="2">
      <t>チュウ</t>
    </rPh>
    <rPh sb="4" eb="6">
      <t>レイワ</t>
    </rPh>
    <rPh sb="7" eb="9">
      <t>ネンド</t>
    </rPh>
    <rPh sb="8" eb="9">
      <t>ド</t>
    </rPh>
    <rPh sb="9" eb="11">
      <t>ヘイネンド</t>
    </rPh>
    <rPh sb="10" eb="12">
      <t>コクゼイ</t>
    </rPh>
    <rPh sb="17" eb="20">
      <t>ミハッピョウ</t>
    </rPh>
    <phoneticPr fontId="2"/>
  </si>
  <si>
    <t>令和2年度</t>
    <rPh sb="0" eb="2">
      <t>レイワ</t>
    </rPh>
    <rPh sb="3" eb="5">
      <t>ネンド</t>
    </rPh>
    <rPh sb="4" eb="5">
      <t>ガンネン</t>
    </rPh>
    <phoneticPr fontId="2"/>
  </si>
  <si>
    <t xml:space="preserve">3　所得税に復興特別税を含む。 </t>
    <phoneticPr fontId="2"/>
  </si>
  <si>
    <t>平成29年度</t>
    <phoneticPr fontId="2"/>
  </si>
  <si>
    <t>平成30年度</t>
    <phoneticPr fontId="2"/>
  </si>
  <si>
    <t>令和元年度</t>
    <rPh sb="0" eb="2">
      <t>レイワ</t>
    </rPh>
    <rPh sb="2" eb="4">
      <t>ガンネン</t>
    </rPh>
    <phoneticPr fontId="2"/>
  </si>
  <si>
    <t>令和２年度</t>
    <phoneticPr fontId="2"/>
  </si>
  <si>
    <t>令和３年度</t>
    <rPh sb="0" eb="2">
      <t>レイワ</t>
    </rPh>
    <rPh sb="3" eb="5">
      <t>ネンド</t>
    </rPh>
    <phoneticPr fontId="2"/>
  </si>
  <si>
    <t>（単位：千円、％）</t>
    <phoneticPr fontId="2"/>
  </si>
  <si>
    <t>(68,973)</t>
  </si>
  <si>
    <t>（55,864)</t>
  </si>
  <si>
    <t>(256,348)</t>
    <phoneticPr fontId="2"/>
  </si>
  <si>
    <t>過年度課税分</t>
    <rPh sb="0" eb="3">
      <t>カネンド</t>
    </rPh>
    <rPh sb="3" eb="5">
      <t>カゼイ</t>
    </rPh>
    <rPh sb="5" eb="6">
      <t>ブン</t>
    </rPh>
    <phoneticPr fontId="2"/>
  </si>
  <si>
    <t>精 算 分</t>
    <rPh sb="0" eb="1">
      <t>セイ</t>
    </rPh>
    <rPh sb="2" eb="3">
      <t>ザン</t>
    </rPh>
    <rPh sb="4" eb="5">
      <t>ブン</t>
    </rPh>
    <phoneticPr fontId="2"/>
  </si>
  <si>
    <t>（8）  都区財政調整区別算定結果（令和４年度当初算定額）</t>
    <rPh sb="5" eb="6">
      <t>ト</t>
    </rPh>
    <rPh sb="6" eb="7">
      <t>ク</t>
    </rPh>
    <rPh sb="7" eb="9">
      <t>ザイセイ</t>
    </rPh>
    <rPh sb="9" eb="11">
      <t>チョウセイ</t>
    </rPh>
    <rPh sb="11" eb="13">
      <t>クベツ</t>
    </rPh>
    <rPh sb="13" eb="15">
      <t>サンテイ</t>
    </rPh>
    <rPh sb="15" eb="17">
      <t>ケッカ</t>
    </rPh>
    <rPh sb="18" eb="20">
      <t>レイワ</t>
    </rPh>
    <rPh sb="21" eb="23">
      <t>ネンド</t>
    </rPh>
    <rPh sb="22" eb="23">
      <t>ド</t>
    </rPh>
    <rPh sb="23" eb="25">
      <t>トウショ</t>
    </rPh>
    <rPh sb="25" eb="27">
      <t>サンテイ</t>
    </rPh>
    <rPh sb="27" eb="28">
      <t>ガク</t>
    </rPh>
    <phoneticPr fontId="2"/>
  </si>
  <si>
    <t>現年度課税分</t>
    <rPh sb="2" eb="3">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</si>
</sst>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76" formatCode="0_);\(0\)"/>
    <numFmt numFmtId="177" formatCode="#,##0_);\(#,##0\)"/>
    <numFmt numFmtId="178" formatCode="#,##0;&quot;△ &quot;#,##0"/>
    <numFmt numFmtId="179" formatCode="#,##0.0;[Red]\-#,##0.0"/>
    <numFmt numFmtId="180" formatCode="0.0"/>
    <numFmt numFmtId="181" formatCode="#,##0_ "/>
    <numFmt numFmtId="182" formatCode="#,##0.00_ "/>
    <numFmt numFmtId="183" formatCode="#,##0.0_ "/>
    <numFmt numFmtId="184" formatCode="0.0_ "/>
    <numFmt numFmtId="185" formatCode="0_ "/>
    <numFmt numFmtId="186" formatCode="0.0_);[Red]\(0.0\)"/>
    <numFmt numFmtId="187" formatCode="0.0_);\(0.0\)"/>
    <numFmt numFmtId="188" formatCode="0_);[Red]\(0\)"/>
    <numFmt numFmtId="189" formatCode="#,##0_);[Red]\(#,##0\)"/>
    <numFmt numFmtId="190" formatCode="#,##0.0_);[Red]\(#,##0.0\)"/>
    <numFmt numFmtId="191" formatCode="0.0;&quot;△ &quot;0.0"/>
    <numFmt numFmtId="192" formatCode="0;&quot;△ &quot;0"/>
    <numFmt numFmtId="193" formatCode="#,##0.00_);[Red]\(#,##0.00\)"/>
    <numFmt numFmtId="194" formatCode="#,##0.0_);\(#,##0.0\)"/>
    <numFmt numFmtId="195" formatCode="#,##0.00_);\(#,##0.00\)"/>
    <numFmt numFmtId="196" formatCode="#,##0;[Red]#,##0"/>
    <numFmt numFmtId="197" formatCode="#,##0.0;[Red]#,##0.0"/>
    <numFmt numFmtId="198" formatCode="\(#,##0\)"/>
    <numFmt numFmtId="199" formatCode="#,##0.0_ ;[Red]\-#,##0.0\ "/>
    <numFmt numFmtId="200" formatCode="#,##0;&quot;△&quot;#,##0"/>
    <numFmt numFmtId="201" formatCode="&quot;－&quot;@&quot;－&quot;"/>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4"/>
      <color indexed="8"/>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0"/>
      <name val="ＭＳ Ｐゴシック"/>
      <family val="3"/>
      <charset val="128"/>
    </font>
    <font>
      <sz val="10.5"/>
      <name val="ＭＳ Ｐゴシック"/>
      <family val="3"/>
      <charset val="128"/>
    </font>
    <font>
      <sz val="10"/>
      <color indexed="8"/>
      <name val="ＭＳ Ｐゴシック"/>
      <family val="3"/>
      <charset val="128"/>
    </font>
    <font>
      <sz val="10.95"/>
      <color indexed="8"/>
      <name val="ＭＳ Ｐゴシック"/>
      <family val="3"/>
      <charset val="128"/>
    </font>
    <font>
      <sz val="9"/>
      <color indexed="8"/>
      <name val="ＭＳ Ｐゴシック"/>
      <family val="3"/>
      <charset val="128"/>
    </font>
    <font>
      <sz val="6"/>
      <name val="ＭＳ Ｐゴシック"/>
      <family val="3"/>
      <charset val="128"/>
    </font>
    <font>
      <sz val="8"/>
      <color indexed="8"/>
      <name val="ＭＳ Ｐゴシック"/>
      <family val="3"/>
      <charset val="128"/>
    </font>
    <font>
      <sz val="11"/>
      <color theme="1"/>
      <name val="ＭＳ Ｐゴシック"/>
      <family val="3"/>
      <charset val="128"/>
    </font>
    <font>
      <sz val="8"/>
      <color theme="1"/>
      <name val="ＭＳ Ｐゴシック"/>
      <family val="3"/>
      <charset val="128"/>
    </font>
    <font>
      <sz val="9"/>
      <color theme="1"/>
      <name val="ＭＳ Ｐゴシック"/>
      <family val="3"/>
      <charset val="128"/>
    </font>
    <font>
      <sz val="10"/>
      <color theme="1"/>
      <name val="ＭＳ Ｐゴシック"/>
      <family val="3"/>
      <charset val="128"/>
    </font>
    <font>
      <sz val="14"/>
      <color theme="1"/>
      <name val="ＭＳ Ｐゴシック"/>
      <family val="3"/>
      <charset val="128"/>
    </font>
  </fonts>
  <fills count="48">
    <fill>
      <patternFill patternType="none"/>
    </fill>
    <fill>
      <patternFill patternType="gray125"/>
    </fill>
    <fill>
      <patternFill patternType="solid">
        <fgColor indexed="31"/>
        <bgColor indexed="64"/>
      </patternFill>
    </fill>
    <fill>
      <patternFill patternType="solid">
        <fgColor indexed="31"/>
      </patternFill>
    </fill>
    <fill>
      <patternFill patternType="solid">
        <fgColor indexed="45"/>
        <bgColor indexed="64"/>
      </patternFill>
    </fill>
    <fill>
      <patternFill patternType="solid">
        <fgColor indexed="45"/>
      </patternFill>
    </fill>
    <fill>
      <patternFill patternType="solid">
        <fgColor indexed="42"/>
        <bgColor indexed="64"/>
      </patternFill>
    </fill>
    <fill>
      <patternFill patternType="solid">
        <fgColor indexed="42"/>
      </patternFill>
    </fill>
    <fill>
      <patternFill patternType="solid">
        <fgColor indexed="46"/>
        <bgColor indexed="64"/>
      </patternFill>
    </fill>
    <fill>
      <patternFill patternType="solid">
        <fgColor indexed="46"/>
      </patternFill>
    </fill>
    <fill>
      <patternFill patternType="solid">
        <fgColor indexed="27"/>
        <bgColor indexed="64"/>
      </patternFill>
    </fill>
    <fill>
      <patternFill patternType="solid">
        <fgColor indexed="27"/>
      </patternFill>
    </fill>
    <fill>
      <patternFill patternType="solid">
        <fgColor indexed="47"/>
        <bgColor indexed="64"/>
      </patternFill>
    </fill>
    <fill>
      <patternFill patternType="solid">
        <fgColor indexed="47"/>
      </patternFill>
    </fill>
    <fill>
      <patternFill patternType="solid">
        <fgColor indexed="44"/>
        <bgColor indexed="64"/>
      </patternFill>
    </fill>
    <fill>
      <patternFill patternType="solid">
        <fgColor indexed="44"/>
      </patternFill>
    </fill>
    <fill>
      <patternFill patternType="solid">
        <fgColor indexed="29"/>
        <bgColor indexed="64"/>
      </patternFill>
    </fill>
    <fill>
      <patternFill patternType="solid">
        <fgColor indexed="29"/>
      </patternFill>
    </fill>
    <fill>
      <patternFill patternType="solid">
        <fgColor indexed="11"/>
        <bgColor indexed="64"/>
      </patternFill>
    </fill>
    <fill>
      <patternFill patternType="solid">
        <fgColor indexed="11"/>
      </patternFill>
    </fill>
    <fill>
      <patternFill patternType="solid">
        <fgColor indexed="51"/>
        <bgColor indexed="64"/>
      </patternFill>
    </fill>
    <fill>
      <patternFill patternType="solid">
        <fgColor indexed="51"/>
      </patternFill>
    </fill>
    <fill>
      <patternFill patternType="solid">
        <fgColor indexed="30"/>
        <bgColor indexed="64"/>
      </patternFill>
    </fill>
    <fill>
      <patternFill patternType="solid">
        <fgColor indexed="30"/>
      </patternFill>
    </fill>
    <fill>
      <patternFill patternType="solid">
        <fgColor indexed="36"/>
        <bgColor indexed="64"/>
      </patternFill>
    </fill>
    <fill>
      <patternFill patternType="solid">
        <fgColor indexed="36"/>
      </patternFill>
    </fill>
    <fill>
      <patternFill patternType="solid">
        <fgColor indexed="49"/>
        <bgColor indexed="64"/>
      </patternFill>
    </fill>
    <fill>
      <patternFill patternType="solid">
        <fgColor indexed="49"/>
      </patternFill>
    </fill>
    <fill>
      <patternFill patternType="solid">
        <fgColor indexed="52"/>
        <bgColor indexed="64"/>
      </patternFill>
    </fill>
    <fill>
      <patternFill patternType="solid">
        <fgColor indexed="52"/>
      </patternFill>
    </fill>
    <fill>
      <patternFill patternType="solid">
        <fgColor indexed="62"/>
        <bgColor indexed="64"/>
      </patternFill>
    </fill>
    <fill>
      <patternFill patternType="solid">
        <fgColor indexed="62"/>
      </patternFill>
    </fill>
    <fill>
      <patternFill patternType="solid">
        <fgColor indexed="10"/>
        <bgColor indexed="64"/>
      </patternFill>
    </fill>
    <fill>
      <patternFill patternType="solid">
        <fgColor indexed="10"/>
      </patternFill>
    </fill>
    <fill>
      <patternFill patternType="solid">
        <fgColor indexed="57"/>
        <bgColor indexed="64"/>
      </patternFill>
    </fill>
    <fill>
      <patternFill patternType="solid">
        <fgColor indexed="57"/>
      </patternFill>
    </fill>
    <fill>
      <patternFill patternType="solid">
        <fgColor indexed="53"/>
        <bgColor indexed="64"/>
      </patternFill>
    </fill>
    <fill>
      <patternFill patternType="solid">
        <fgColor indexed="53"/>
      </patternFill>
    </fill>
    <fill>
      <patternFill patternType="solid">
        <fgColor indexed="55"/>
        <bgColor indexed="64"/>
      </patternFill>
    </fill>
    <fill>
      <patternFill patternType="solid">
        <fgColor indexed="55"/>
      </patternFill>
    </fill>
    <fill>
      <patternFill patternType="solid">
        <fgColor indexed="43"/>
        <bgColor indexed="64"/>
      </patternFill>
    </fill>
    <fill>
      <patternFill patternType="solid">
        <fgColor indexed="43"/>
      </patternFill>
    </fill>
    <fill>
      <patternFill patternType="solid">
        <fgColor indexed="26"/>
        <bgColor indexed="64"/>
      </patternFill>
    </fill>
    <fill>
      <patternFill patternType="solid">
        <fgColor indexed="26"/>
      </patternFill>
    </fill>
    <fill>
      <patternFill patternType="solid">
        <fgColor indexed="22"/>
        <bgColor indexed="64"/>
      </patternFill>
    </fill>
    <fill>
      <patternFill patternType="solid">
        <fgColor indexed="22"/>
      </patternFill>
    </fill>
    <fill>
      <patternFill patternType="solid">
        <fgColor indexed="9"/>
        <bgColor indexed="64"/>
      </patternFill>
    </fill>
    <fill>
      <patternFill patternType="solid">
        <fgColor theme="0"/>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diagonal/>
    </border>
    <border>
      <left/>
      <right style="thin">
        <color indexed="64"/>
      </right>
      <top style="double">
        <color indexed="64"/>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style="thin">
        <color indexed="64"/>
      </left>
      <right style="medium">
        <color indexed="64"/>
      </right>
      <top style="double">
        <color indexed="64"/>
      </top>
      <bottom style="thin">
        <color indexed="64"/>
      </bottom>
      <diagonal/>
    </border>
    <border>
      <left style="thin">
        <color indexed="64"/>
      </left>
      <right/>
      <top/>
      <bottom style="thin">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top style="double">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style="double">
        <color indexed="64"/>
      </left>
      <right/>
      <top style="double">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double">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double">
        <color indexed="64"/>
      </top>
      <bottom style="medium">
        <color indexed="64"/>
      </bottom>
      <diagonal/>
    </border>
    <border>
      <left/>
      <right/>
      <top/>
      <bottom style="medium">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top style="double">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style="double">
        <color indexed="64"/>
      </top>
      <bottom style="medium">
        <color indexed="64"/>
      </bottom>
      <diagonal/>
    </border>
    <border>
      <left/>
      <right style="double">
        <color indexed="64"/>
      </right>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double">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double">
        <color indexed="64"/>
      </bottom>
      <diagonal/>
    </border>
    <border>
      <left style="double">
        <color indexed="64"/>
      </left>
      <right style="thin">
        <color indexed="64"/>
      </right>
      <top/>
      <bottom style="double">
        <color indexed="64"/>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style="double">
        <color indexed="64"/>
      </right>
      <top style="double">
        <color indexed="64"/>
      </top>
      <bottom style="medium">
        <color indexed="64"/>
      </bottom>
      <diagonal/>
    </border>
    <border>
      <left style="double">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medium">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double">
        <color indexed="64"/>
      </right>
      <top style="thin">
        <color indexed="64"/>
      </top>
      <bottom/>
      <diagonal/>
    </border>
    <border>
      <left style="thin">
        <color indexed="64"/>
      </left>
      <right style="thin">
        <color indexed="64"/>
      </right>
      <top style="medium">
        <color indexed="64"/>
      </top>
      <bottom style="double">
        <color indexed="64"/>
      </bottom>
      <diagonal/>
    </border>
    <border>
      <left/>
      <right/>
      <top style="thin">
        <color indexed="64"/>
      </top>
      <bottom style="medium">
        <color indexed="64"/>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8"/>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right style="double">
        <color indexed="64"/>
      </right>
      <top style="double">
        <color indexed="64"/>
      </top>
      <bottom style="medium">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medium">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thin">
        <color indexed="64"/>
      </bottom>
      <diagonal/>
    </border>
    <border>
      <left/>
      <right style="double">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double">
        <color indexed="64"/>
      </right>
      <top style="double">
        <color indexed="64"/>
      </top>
      <bottom/>
      <diagonal/>
    </border>
    <border>
      <left/>
      <right/>
      <top/>
      <bottom style="double">
        <color indexed="64"/>
      </bottom>
      <diagonal/>
    </border>
    <border>
      <left style="medium">
        <color indexed="64"/>
      </left>
      <right style="thin">
        <color indexed="64"/>
      </right>
      <top/>
      <bottom style="double">
        <color indexed="64"/>
      </bottom>
      <diagonal/>
    </border>
    <border>
      <left style="medium">
        <color indexed="64"/>
      </left>
      <right style="double">
        <color indexed="64"/>
      </right>
      <top/>
      <bottom style="double">
        <color indexed="64"/>
      </bottom>
      <diagonal/>
    </border>
    <border>
      <left/>
      <right style="double">
        <color indexed="64"/>
      </right>
      <top style="double">
        <color indexed="64"/>
      </top>
      <bottom style="double">
        <color indexed="64"/>
      </bottom>
      <diagonal/>
    </border>
    <border>
      <left style="thin">
        <color indexed="64"/>
      </left>
      <right/>
      <top/>
      <bottom style="double">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style="thin">
        <color indexed="64"/>
      </left>
      <right style="double">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n">
        <color theme="1"/>
      </right>
      <top style="medium">
        <color indexed="64"/>
      </top>
      <bottom style="thin">
        <color indexed="64"/>
      </bottom>
      <diagonal/>
    </border>
    <border>
      <left style="thin">
        <color indexed="64"/>
      </left>
      <right style="thin">
        <color theme="1"/>
      </right>
      <top style="thin">
        <color indexed="64"/>
      </top>
      <bottom style="double">
        <color indexed="64"/>
      </bottom>
      <diagonal/>
    </border>
    <border>
      <left style="thin">
        <color indexed="64"/>
      </left>
      <right style="thin">
        <color theme="1"/>
      </right>
      <top style="double">
        <color indexed="64"/>
      </top>
      <bottom style="thin">
        <color indexed="64"/>
      </bottom>
      <diagonal/>
    </border>
    <border>
      <left style="thin">
        <color indexed="64"/>
      </left>
      <right style="thin">
        <color theme="1"/>
      </right>
      <top style="thin">
        <color indexed="64"/>
      </top>
      <bottom/>
      <diagonal/>
    </border>
    <border>
      <left style="thin">
        <color indexed="64"/>
      </left>
      <right style="thin">
        <color theme="1"/>
      </right>
      <top style="thin">
        <color indexed="64"/>
      </top>
      <bottom style="thin">
        <color indexed="64"/>
      </bottom>
      <diagonal/>
    </border>
    <border>
      <left style="thin">
        <color indexed="64"/>
      </left>
      <right style="thin">
        <color theme="1"/>
      </right>
      <top/>
      <bottom/>
      <diagonal/>
    </border>
    <border>
      <left style="thin">
        <color indexed="64"/>
      </left>
      <right style="thin">
        <color theme="1"/>
      </right>
      <top style="double">
        <color indexed="64"/>
      </top>
      <bottom style="medium">
        <color indexed="64"/>
      </bottom>
      <diagonal/>
    </border>
  </borders>
  <cellStyleXfs count="137">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8" fillId="33" borderId="0" applyNumberFormat="0" applyBorder="0" applyAlignment="0" applyProtection="0">
      <alignment vertical="center"/>
    </xf>
    <xf numFmtId="0" fontId="8" fillId="34" borderId="0" applyNumberFormat="0" applyBorder="0" applyAlignment="0" applyProtection="0">
      <alignment vertical="center"/>
    </xf>
    <xf numFmtId="0" fontId="8" fillId="35"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36" borderId="0" applyNumberFormat="0" applyBorder="0" applyAlignment="0" applyProtection="0">
      <alignment vertical="center"/>
    </xf>
    <xf numFmtId="0" fontId="8" fillId="37" borderId="0" applyNumberFormat="0" applyBorder="0" applyAlignment="0" applyProtection="0">
      <alignment vertical="center"/>
    </xf>
    <xf numFmtId="0" fontId="9" fillId="0" borderId="0" applyNumberFormat="0" applyFill="0" applyBorder="0" applyAlignment="0" applyProtection="0">
      <alignment vertical="center"/>
    </xf>
    <xf numFmtId="0" fontId="10" fillId="38" borderId="1" applyNumberFormat="0" applyAlignment="0" applyProtection="0">
      <alignment vertical="center"/>
    </xf>
    <xf numFmtId="0" fontId="10" fillId="39" borderId="1" applyNumberFormat="0" applyAlignment="0" applyProtection="0">
      <alignment vertical="center"/>
    </xf>
    <xf numFmtId="0" fontId="11" fillId="40" borderId="0" applyNumberFormat="0" applyBorder="0" applyAlignment="0" applyProtection="0">
      <alignment vertical="center"/>
    </xf>
    <xf numFmtId="0" fontId="11" fillId="41" borderId="0" applyNumberFormat="0" applyBorder="0" applyAlignment="0" applyProtection="0">
      <alignment vertical="center"/>
    </xf>
    <xf numFmtId="9" fontId="1" fillId="0" borderId="0" applyFont="0" applyFill="0" applyBorder="0" applyAlignment="0" applyProtection="0">
      <alignment vertical="center"/>
    </xf>
    <xf numFmtId="0" fontId="1" fillId="42" borderId="2" applyNumberFormat="0" applyFont="0" applyAlignment="0" applyProtection="0">
      <alignment vertical="center"/>
    </xf>
    <xf numFmtId="0" fontId="1" fillId="42" borderId="2" applyNumberFormat="0" applyFont="0" applyAlignment="0" applyProtection="0">
      <alignment vertical="center"/>
    </xf>
    <xf numFmtId="0" fontId="1" fillId="43" borderId="2" applyNumberFormat="0" applyFont="0" applyAlignment="0" applyProtection="0">
      <alignment vertical="center"/>
    </xf>
    <xf numFmtId="0" fontId="1" fillId="43" borderId="2" applyNumberFormat="0" applyFont="0" applyAlignment="0" applyProtection="0">
      <alignment vertical="center"/>
    </xf>
    <xf numFmtId="0" fontId="12" fillId="0" borderId="3" applyNumberFormat="0" applyFill="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4" fillId="44" borderId="4" applyNumberFormat="0" applyAlignment="0" applyProtection="0">
      <alignment vertical="center"/>
    </xf>
    <xf numFmtId="0" fontId="14" fillId="45" borderId="4" applyNumberFormat="0" applyAlignment="0" applyProtection="0">
      <alignment vertical="center"/>
    </xf>
    <xf numFmtId="0" fontId="6"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44" borderId="9" applyNumberFormat="0" applyAlignment="0" applyProtection="0">
      <alignment vertical="center"/>
    </xf>
    <xf numFmtId="0" fontId="19" fillId="45" borderId="9" applyNumberFormat="0" applyAlignment="0" applyProtection="0">
      <alignment vertical="center"/>
    </xf>
    <xf numFmtId="0" fontId="20" fillId="0" borderId="0" applyNumberFormat="0" applyFill="0" applyBorder="0" applyAlignment="0" applyProtection="0">
      <alignment vertical="center"/>
    </xf>
    <xf numFmtId="0" fontId="21" fillId="12" borderId="4" applyNumberFormat="0" applyAlignment="0" applyProtection="0">
      <alignment vertical="center"/>
    </xf>
    <xf numFmtId="0" fontId="21" fillId="13" borderId="4" applyNumberFormat="0" applyAlignment="0" applyProtection="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6" borderId="0" applyNumberFormat="0" applyBorder="0" applyAlignment="0" applyProtection="0">
      <alignment vertical="center"/>
    </xf>
    <xf numFmtId="0" fontId="22" fillId="7" borderId="0" applyNumberFormat="0" applyBorder="0" applyAlignment="0" applyProtection="0">
      <alignment vertical="center"/>
    </xf>
  </cellStyleXfs>
  <cellXfs count="1538">
    <xf numFmtId="0" fontId="0" fillId="0" borderId="0" xfId="0" applyAlignment="1">
      <alignment vertical="center"/>
    </xf>
    <xf numFmtId="0" fontId="0" fillId="0" borderId="0" xfId="83" applyFont="1"/>
    <xf numFmtId="0" fontId="0" fillId="0" borderId="0" xfId="96" applyFont="1"/>
    <xf numFmtId="0" fontId="5" fillId="0" borderId="0" xfId="0" applyFont="1" applyAlignment="1">
      <alignment vertical="center"/>
    </xf>
    <xf numFmtId="0" fontId="3" fillId="0" borderId="0" xfId="105" applyFont="1">
      <alignment vertical="center"/>
    </xf>
    <xf numFmtId="0" fontId="4" fillId="0" borderId="10" xfId="105" applyFont="1" applyBorder="1" applyAlignment="1"/>
    <xf numFmtId="0" fontId="0" fillId="0" borderId="11" xfId="105" applyFont="1" applyBorder="1" applyAlignment="1"/>
    <xf numFmtId="0" fontId="0" fillId="0" borderId="10" xfId="105" applyFont="1" applyBorder="1" applyAlignment="1"/>
    <xf numFmtId="38" fontId="0" fillId="0" borderId="0" xfId="105" applyNumberFormat="1" applyFont="1" applyBorder="1" applyAlignment="1"/>
    <xf numFmtId="192" fontId="0" fillId="0" borderId="0" xfId="105" applyNumberFormat="1" applyFont="1" applyBorder="1" applyAlignment="1"/>
    <xf numFmtId="38" fontId="0" fillId="0" borderId="12" xfId="65" applyFont="1" applyFill="1" applyBorder="1" applyAlignment="1"/>
    <xf numFmtId="38" fontId="0" fillId="0" borderId="13" xfId="65" applyFont="1" applyFill="1" applyBorder="1" applyAlignment="1"/>
    <xf numFmtId="38" fontId="0" fillId="0" borderId="14" xfId="65" applyFont="1" applyFill="1" applyBorder="1" applyAlignment="1"/>
    <xf numFmtId="0" fontId="4" fillId="0" borderId="0" xfId="105" applyFont="1" applyAlignment="1"/>
    <xf numFmtId="176" fontId="4" fillId="0" borderId="0" xfId="105" applyNumberFormat="1" applyFont="1" applyAlignment="1"/>
    <xf numFmtId="0" fontId="4" fillId="0" borderId="0" xfId="105" applyFont="1" applyAlignment="1">
      <alignment vertical="center" wrapText="1"/>
    </xf>
    <xf numFmtId="0" fontId="4" fillId="0" borderId="0" xfId="83" applyFont="1"/>
    <xf numFmtId="176" fontId="4" fillId="0" borderId="0" xfId="83" applyNumberFormat="1" applyFont="1"/>
    <xf numFmtId="0" fontId="0" fillId="0" borderId="0" xfId="105" applyFont="1" applyBorder="1" applyAlignment="1"/>
    <xf numFmtId="201" fontId="3" fillId="0" borderId="0" xfId="83" applyNumberFormat="1" applyFont="1"/>
    <xf numFmtId="176" fontId="0" fillId="0" borderId="0" xfId="83" applyNumberFormat="1" applyFont="1"/>
    <xf numFmtId="38" fontId="0" fillId="0" borderId="15" xfId="65" applyFont="1" applyFill="1" applyBorder="1" applyAlignment="1"/>
    <xf numFmtId="185" fontId="0" fillId="0" borderId="12" xfId="115" applyNumberFormat="1" applyFont="1" applyFill="1" applyBorder="1"/>
    <xf numFmtId="38" fontId="0" fillId="0" borderId="16" xfId="65" applyFont="1" applyFill="1" applyBorder="1" applyAlignment="1"/>
    <xf numFmtId="38" fontId="0" fillId="0" borderId="17" xfId="65" applyFont="1" applyFill="1" applyBorder="1" applyAlignment="1"/>
    <xf numFmtId="38" fontId="0" fillId="0" borderId="18" xfId="65" applyFont="1" applyFill="1" applyBorder="1" applyAlignment="1"/>
    <xf numFmtId="0" fontId="0" fillId="0" borderId="0" xfId="97" applyFont="1" applyFill="1"/>
    <xf numFmtId="38" fontId="0" fillId="0" borderId="19" xfId="65" applyFont="1" applyFill="1" applyBorder="1" applyAlignment="1"/>
    <xf numFmtId="38" fontId="0" fillId="0" borderId="20" xfId="65" applyFont="1" applyFill="1" applyBorder="1" applyAlignment="1"/>
    <xf numFmtId="0" fontId="0" fillId="0" borderId="0" xfId="96" applyFont="1" applyFill="1"/>
    <xf numFmtId="0" fontId="0" fillId="0" borderId="0" xfId="97" applyFont="1"/>
    <xf numFmtId="177" fontId="0" fillId="0" borderId="0" xfId="97" applyNumberFormat="1" applyFont="1"/>
    <xf numFmtId="177" fontId="0" fillId="0" borderId="0" xfId="96" applyNumberFormat="1" applyFont="1"/>
    <xf numFmtId="38" fontId="0" fillId="0" borderId="0" xfId="65" applyFont="1" applyBorder="1" applyAlignment="1">
      <alignment horizontal="right"/>
    </xf>
    <xf numFmtId="177" fontId="0" fillId="0" borderId="0" xfId="96" applyNumberFormat="1" applyFont="1" applyBorder="1"/>
    <xf numFmtId="38" fontId="0" fillId="0" borderId="21" xfId="65" applyFont="1" applyFill="1" applyBorder="1" applyAlignment="1"/>
    <xf numFmtId="192" fontId="0" fillId="0" borderId="0" xfId="105" applyNumberFormat="1" applyFont="1" applyFill="1" applyBorder="1" applyAlignment="1"/>
    <xf numFmtId="38" fontId="0" fillId="0" borderId="0" xfId="105" applyNumberFormat="1" applyFont="1" applyFill="1" applyBorder="1" applyAlignment="1"/>
    <xf numFmtId="0" fontId="4" fillId="0" borderId="0" xfId="105" applyFont="1" applyFill="1" applyAlignment="1"/>
    <xf numFmtId="176" fontId="4" fillId="0" borderId="0" xfId="105" applyNumberFormat="1" applyFont="1" applyFill="1" applyAlignment="1"/>
    <xf numFmtId="178" fontId="4" fillId="0" borderId="0" xfId="105" applyNumberFormat="1" applyFont="1" applyFill="1" applyAlignment="1">
      <alignment horizontal="right"/>
    </xf>
    <xf numFmtId="0" fontId="4" fillId="0" borderId="0" xfId="105" applyFont="1" applyFill="1">
      <alignment vertical="center"/>
    </xf>
    <xf numFmtId="0" fontId="4" fillId="0" borderId="0" xfId="105" applyFont="1" applyFill="1" applyAlignment="1">
      <alignment vertical="center" wrapText="1"/>
    </xf>
    <xf numFmtId="0" fontId="4" fillId="0" borderId="0" xfId="83" applyFont="1" applyFill="1"/>
    <xf numFmtId="176" fontId="4" fillId="0" borderId="0" xfId="83" applyNumberFormat="1" applyFont="1" applyFill="1"/>
    <xf numFmtId="188" fontId="4" fillId="0" borderId="0" xfId="105" quotePrefix="1" applyNumberFormat="1" applyFont="1" applyFill="1" applyAlignment="1">
      <alignment horizontal="right"/>
    </xf>
    <xf numFmtId="176" fontId="0" fillId="0" borderId="0" xfId="83" applyNumberFormat="1" applyFont="1" applyFill="1"/>
    <xf numFmtId="0" fontId="0" fillId="0" borderId="0" xfId="83" applyFont="1" applyFill="1"/>
    <xf numFmtId="0" fontId="0" fillId="0" borderId="0" xfId="115" applyFont="1" applyFill="1"/>
    <xf numFmtId="0" fontId="0" fillId="0" borderId="0" xfId="114" applyFont="1" applyFill="1"/>
    <xf numFmtId="0" fontId="0" fillId="0" borderId="15" xfId="115" applyFont="1" applyFill="1" applyBorder="1" applyAlignment="1">
      <alignment horizontal="center"/>
    </xf>
    <xf numFmtId="0" fontId="0" fillId="0" borderId="22" xfId="115" applyFont="1" applyFill="1" applyBorder="1" applyAlignment="1">
      <alignment horizontal="center"/>
    </xf>
    <xf numFmtId="0" fontId="0" fillId="0" borderId="23" xfId="115" applyFont="1" applyFill="1" applyBorder="1" applyAlignment="1">
      <alignment horizontal="center"/>
    </xf>
    <xf numFmtId="38" fontId="0" fillId="0" borderId="24" xfId="65" applyFont="1" applyFill="1" applyBorder="1" applyAlignment="1"/>
    <xf numFmtId="186" fontId="0" fillId="0" borderId="14" xfId="115" applyNumberFormat="1" applyFont="1" applyFill="1" applyBorder="1"/>
    <xf numFmtId="183" fontId="0" fillId="0" borderId="25" xfId="115" applyNumberFormat="1" applyFont="1" applyFill="1" applyBorder="1"/>
    <xf numFmtId="183" fontId="0" fillId="0" borderId="12" xfId="115" applyNumberFormat="1" applyFont="1" applyFill="1" applyBorder="1"/>
    <xf numFmtId="176" fontId="0" fillId="0" borderId="0" xfId="115" quotePrefix="1" applyNumberFormat="1" applyFont="1" applyFill="1" applyBorder="1" applyAlignment="1">
      <alignment horizontal="center"/>
    </xf>
    <xf numFmtId="38" fontId="0" fillId="0" borderId="26" xfId="65" applyFont="1" applyFill="1" applyBorder="1" applyAlignment="1"/>
    <xf numFmtId="38" fontId="0" fillId="0" borderId="27" xfId="65" applyFont="1" applyFill="1" applyBorder="1" applyAlignment="1"/>
    <xf numFmtId="0" fontId="0" fillId="0" borderId="0" xfId="0" applyFont="1" applyFill="1" applyAlignment="1">
      <alignment vertical="center"/>
    </xf>
    <xf numFmtId="183" fontId="0" fillId="0" borderId="13" xfId="115" applyNumberFormat="1" applyFont="1" applyFill="1" applyBorder="1"/>
    <xf numFmtId="0" fontId="0" fillId="0" borderId="0" xfId="105" applyFont="1">
      <alignment vertical="center"/>
    </xf>
    <xf numFmtId="0" fontId="0" fillId="0" borderId="28" xfId="105" applyFont="1" applyBorder="1" applyAlignment="1">
      <alignment shrinkToFit="1"/>
    </xf>
    <xf numFmtId="0" fontId="0" fillId="0" borderId="29" xfId="105" applyFont="1" applyBorder="1" applyAlignment="1"/>
    <xf numFmtId="0" fontId="0" fillId="0" borderId="28" xfId="105" applyFont="1" applyBorder="1" applyAlignment="1"/>
    <xf numFmtId="188" fontId="0" fillId="0" borderId="0" xfId="105" applyNumberFormat="1" applyFont="1" applyBorder="1" applyAlignment="1">
      <alignment horizontal="right"/>
    </xf>
    <xf numFmtId="0" fontId="0" fillId="0" borderId="0" xfId="0" applyFont="1" applyAlignment="1">
      <alignment vertical="center"/>
    </xf>
    <xf numFmtId="0" fontId="0" fillId="0" borderId="0" xfId="105" applyFont="1" applyAlignment="1">
      <alignment horizontal="right" vertical="center"/>
    </xf>
    <xf numFmtId="38" fontId="0" fillId="0" borderId="30" xfId="65" applyFont="1" applyFill="1" applyBorder="1" applyAlignment="1"/>
    <xf numFmtId="1" fontId="0" fillId="0" borderId="0" xfId="83" applyNumberFormat="1" applyFont="1"/>
    <xf numFmtId="38" fontId="0" fillId="0" borderId="15" xfId="65" quotePrefix="1" applyFont="1" applyFill="1" applyBorder="1" applyAlignment="1">
      <alignment horizontal="right"/>
    </xf>
    <xf numFmtId="185" fontId="0" fillId="0" borderId="15" xfId="115" applyNumberFormat="1" applyFont="1" applyFill="1" applyBorder="1" applyAlignment="1">
      <alignment horizontal="right"/>
    </xf>
    <xf numFmtId="183" fontId="0" fillId="0" borderId="18" xfId="115" applyNumberFormat="1" applyFont="1" applyFill="1" applyBorder="1"/>
    <xf numFmtId="186" fontId="0" fillId="0" borderId="13" xfId="115" applyNumberFormat="1" applyFont="1" applyFill="1" applyBorder="1"/>
    <xf numFmtId="186" fontId="0" fillId="0" borderId="18" xfId="65" applyNumberFormat="1" applyFont="1" applyFill="1" applyBorder="1" applyAlignment="1"/>
    <xf numFmtId="185" fontId="0" fillId="0" borderId="14" xfId="115" applyNumberFormat="1" applyFont="1" applyFill="1" applyBorder="1"/>
    <xf numFmtId="186" fontId="0" fillId="0" borderId="24" xfId="115" applyNumberFormat="1" applyFont="1" applyFill="1" applyBorder="1"/>
    <xf numFmtId="38" fontId="0" fillId="0" borderId="31" xfId="65" applyFont="1" applyFill="1" applyBorder="1" applyAlignment="1"/>
    <xf numFmtId="186" fontId="0" fillId="0" borderId="31" xfId="115" applyNumberFormat="1" applyFont="1" applyFill="1" applyBorder="1"/>
    <xf numFmtId="185" fontId="0" fillId="0" borderId="15" xfId="115" applyNumberFormat="1" applyFont="1" applyFill="1" applyBorder="1"/>
    <xf numFmtId="186" fontId="0" fillId="0" borderId="18" xfId="115" applyNumberFormat="1" applyFont="1" applyFill="1" applyBorder="1"/>
    <xf numFmtId="185" fontId="0" fillId="0" borderId="18" xfId="115" applyNumberFormat="1" applyFont="1" applyFill="1" applyBorder="1"/>
    <xf numFmtId="0" fontId="0" fillId="0" borderId="27" xfId="115" applyFont="1" applyFill="1" applyBorder="1" applyAlignment="1">
      <alignment horizontal="center"/>
    </xf>
    <xf numFmtId="185" fontId="0" fillId="0" borderId="24" xfId="115" applyNumberFormat="1" applyFont="1" applyFill="1" applyBorder="1"/>
    <xf numFmtId="185" fontId="0" fillId="0" borderId="31" xfId="115" applyNumberFormat="1" applyFont="1" applyFill="1" applyBorder="1"/>
    <xf numFmtId="185" fontId="0" fillId="0" borderId="25" xfId="115" applyNumberFormat="1" applyFont="1" applyFill="1" applyBorder="1"/>
    <xf numFmtId="178" fontId="7" fillId="0" borderId="23" xfId="65" applyNumberFormat="1" applyFont="1" applyFill="1" applyBorder="1" applyAlignment="1"/>
    <xf numFmtId="178" fontId="7" fillId="0" borderId="32" xfId="65" applyNumberFormat="1" applyFont="1" applyFill="1" applyBorder="1" applyAlignment="1"/>
    <xf numFmtId="178" fontId="7" fillId="0" borderId="33" xfId="65" applyNumberFormat="1" applyFont="1" applyFill="1" applyBorder="1" applyAlignment="1"/>
    <xf numFmtId="178" fontId="7" fillId="0" borderId="34" xfId="65" applyNumberFormat="1" applyFont="1" applyFill="1" applyBorder="1" applyAlignment="1"/>
    <xf numFmtId="178" fontId="7" fillId="0" borderId="35" xfId="65" applyNumberFormat="1" applyFont="1" applyFill="1" applyBorder="1" applyAlignment="1"/>
    <xf numFmtId="38" fontId="7" fillId="0" borderId="36" xfId="65" applyFont="1" applyFill="1" applyBorder="1" applyAlignment="1"/>
    <xf numFmtId="38" fontId="7" fillId="0" borderId="37" xfId="65" applyFont="1" applyFill="1" applyBorder="1" applyAlignment="1"/>
    <xf numFmtId="38" fontId="7" fillId="0" borderId="38" xfId="65" applyFont="1" applyFill="1" applyBorder="1" applyAlignment="1"/>
    <xf numFmtId="38" fontId="7" fillId="0" borderId="23" xfId="65" applyFont="1" applyFill="1" applyBorder="1" applyAlignment="1"/>
    <xf numFmtId="38" fontId="7" fillId="0" borderId="39" xfId="65" applyFont="1" applyFill="1" applyBorder="1" applyAlignment="1"/>
    <xf numFmtId="38" fontId="7" fillId="0" borderId="40" xfId="65" applyFont="1" applyFill="1" applyBorder="1" applyAlignment="1"/>
    <xf numFmtId="38" fontId="7" fillId="0" borderId="33" xfId="65" applyFont="1" applyFill="1" applyBorder="1" applyAlignment="1"/>
    <xf numFmtId="38" fontId="7" fillId="0" borderId="41" xfId="65" applyFont="1" applyFill="1" applyBorder="1" applyAlignment="1"/>
    <xf numFmtId="38" fontId="7" fillId="0" borderId="42" xfId="65" applyFont="1" applyFill="1" applyBorder="1" applyAlignment="1"/>
    <xf numFmtId="192" fontId="0" fillId="0" borderId="19" xfId="105" applyNumberFormat="1" applyFont="1" applyFill="1" applyBorder="1" applyAlignment="1"/>
    <xf numFmtId="49" fontId="0" fillId="0" borderId="15" xfId="65" quotePrefix="1" applyNumberFormat="1" applyFont="1" applyFill="1" applyBorder="1" applyAlignment="1">
      <alignment horizontal="right"/>
    </xf>
    <xf numFmtId="178" fontId="7" fillId="0" borderId="43" xfId="65" applyNumberFormat="1" applyFont="1" applyFill="1" applyBorder="1" applyAlignment="1">
      <alignment horizontal="right"/>
    </xf>
    <xf numFmtId="186" fontId="0" fillId="0" borderId="12" xfId="115" applyNumberFormat="1" applyFont="1" applyFill="1" applyBorder="1"/>
    <xf numFmtId="38" fontId="7" fillId="0" borderId="0" xfId="105" applyNumberFormat="1" applyFont="1" applyFill="1" applyBorder="1" applyAlignment="1"/>
    <xf numFmtId="38" fontId="7" fillId="0" borderId="26" xfId="65" applyFont="1" applyFill="1" applyBorder="1" applyAlignment="1"/>
    <xf numFmtId="186" fontId="7" fillId="0" borderId="24" xfId="115" applyNumberFormat="1" applyFont="1" applyFill="1" applyBorder="1"/>
    <xf numFmtId="185" fontId="7" fillId="0" borderId="42" xfId="115" applyNumberFormat="1" applyFont="1" applyFill="1" applyBorder="1"/>
    <xf numFmtId="38" fontId="7" fillId="0" borderId="19" xfId="65" applyFont="1" applyFill="1" applyBorder="1" applyAlignment="1"/>
    <xf numFmtId="186" fontId="7" fillId="0" borderId="14" xfId="115" applyNumberFormat="1" applyFont="1" applyFill="1" applyBorder="1"/>
    <xf numFmtId="185" fontId="7" fillId="0" borderId="33" xfId="115" applyNumberFormat="1" applyFont="1" applyFill="1" applyBorder="1"/>
    <xf numFmtId="38" fontId="7" fillId="0" borderId="16" xfId="65" applyFont="1" applyFill="1" applyBorder="1" applyAlignment="1"/>
    <xf numFmtId="186" fontId="7" fillId="0" borderId="12" xfId="115" applyNumberFormat="1" applyFont="1" applyFill="1" applyBorder="1"/>
    <xf numFmtId="185" fontId="7" fillId="0" borderId="38" xfId="115" applyNumberFormat="1" applyFont="1" applyFill="1" applyBorder="1" applyAlignment="1">
      <alignment horizontal="right"/>
    </xf>
    <xf numFmtId="38" fontId="7" fillId="0" borderId="27" xfId="65" applyFont="1" applyFill="1" applyBorder="1" applyAlignment="1"/>
    <xf numFmtId="185" fontId="7" fillId="0" borderId="37" xfId="115" applyNumberFormat="1" applyFont="1" applyFill="1" applyBorder="1"/>
    <xf numFmtId="38" fontId="7" fillId="0" borderId="17" xfId="65" applyFont="1" applyFill="1" applyBorder="1" applyAlignment="1"/>
    <xf numFmtId="186" fontId="7" fillId="0" borderId="18" xfId="115" applyNumberFormat="1" applyFont="1" applyFill="1" applyBorder="1"/>
    <xf numFmtId="185" fontId="7" fillId="0" borderId="36" xfId="115" applyNumberFormat="1" applyFont="1" applyFill="1" applyBorder="1"/>
    <xf numFmtId="38" fontId="7" fillId="0" borderId="21" xfId="65" applyFont="1" applyFill="1" applyBorder="1" applyAlignment="1"/>
    <xf numFmtId="185" fontId="7" fillId="0" borderId="38" xfId="115" applyNumberFormat="1" applyFont="1" applyFill="1" applyBorder="1"/>
    <xf numFmtId="186" fontId="7" fillId="0" borderId="13" xfId="115" applyNumberFormat="1" applyFont="1" applyFill="1" applyBorder="1"/>
    <xf numFmtId="38" fontId="7" fillId="0" borderId="20" xfId="65" applyFont="1" applyFill="1" applyBorder="1" applyAlignment="1"/>
    <xf numFmtId="186" fontId="7" fillId="0" borderId="31" xfId="115" applyNumberFormat="1" applyFont="1" applyFill="1" applyBorder="1"/>
    <xf numFmtId="185" fontId="7" fillId="0" borderId="44" xfId="115" applyNumberFormat="1" applyFont="1" applyFill="1" applyBorder="1"/>
    <xf numFmtId="186" fontId="7" fillId="0" borderId="18" xfId="65" applyNumberFormat="1" applyFont="1" applyFill="1" applyBorder="1" applyAlignment="1"/>
    <xf numFmtId="38" fontId="7" fillId="0" borderId="30" xfId="65" applyFont="1" applyFill="1" applyBorder="1" applyAlignment="1"/>
    <xf numFmtId="183" fontId="7" fillId="0" borderId="25" xfId="115" applyNumberFormat="1" applyFont="1" applyFill="1" applyBorder="1"/>
    <xf numFmtId="185" fontId="7" fillId="0" borderId="39" xfId="115" applyNumberFormat="1" applyFont="1" applyFill="1" applyBorder="1"/>
    <xf numFmtId="183" fontId="7" fillId="0" borderId="12" xfId="115" applyNumberFormat="1" applyFont="1" applyFill="1" applyBorder="1"/>
    <xf numFmtId="183" fontId="7" fillId="0" borderId="13" xfId="115" applyNumberFormat="1" applyFont="1" applyFill="1" applyBorder="1"/>
    <xf numFmtId="49" fontId="7" fillId="0" borderId="15" xfId="65" quotePrefix="1" applyNumberFormat="1" applyFont="1" applyFill="1" applyBorder="1" applyAlignment="1">
      <alignment horizontal="right"/>
    </xf>
    <xf numFmtId="185" fontId="7" fillId="0" borderId="15" xfId="115" applyNumberFormat="1" applyFont="1" applyFill="1" applyBorder="1" applyAlignment="1">
      <alignment horizontal="right"/>
    </xf>
    <xf numFmtId="183" fontId="7" fillId="0" borderId="18" xfId="115" applyNumberFormat="1" applyFont="1" applyFill="1" applyBorder="1"/>
    <xf numFmtId="0" fontId="7" fillId="0" borderId="0" xfId="83" applyFont="1"/>
    <xf numFmtId="38" fontId="7" fillId="0" borderId="13" xfId="65" applyFont="1" applyFill="1" applyBorder="1" applyAlignment="1"/>
    <xf numFmtId="185" fontId="7" fillId="0" borderId="14" xfId="115" applyNumberFormat="1" applyFont="1" applyFill="1" applyBorder="1" applyAlignment="1">
      <alignment horizontal="right"/>
    </xf>
    <xf numFmtId="187" fontId="7" fillId="0" borderId="45" xfId="119" applyNumberFormat="1" applyFont="1" applyFill="1" applyBorder="1"/>
    <xf numFmtId="187" fontId="7" fillId="0" borderId="46" xfId="119" applyNumberFormat="1" applyFont="1" applyFill="1" applyBorder="1"/>
    <xf numFmtId="176" fontId="7" fillId="0" borderId="42" xfId="119" applyNumberFormat="1" applyFont="1" applyFill="1" applyBorder="1"/>
    <xf numFmtId="187" fontId="7" fillId="0" borderId="12" xfId="119" applyNumberFormat="1" applyFont="1" applyFill="1" applyBorder="1"/>
    <xf numFmtId="187" fontId="7" fillId="0" borderId="47" xfId="119" applyNumberFormat="1" applyFont="1" applyFill="1" applyBorder="1"/>
    <xf numFmtId="176" fontId="7" fillId="0" borderId="33" xfId="119" applyNumberFormat="1" applyFont="1" applyFill="1" applyBorder="1"/>
    <xf numFmtId="187" fontId="7" fillId="0" borderId="13" xfId="119" applyNumberFormat="1" applyFont="1" applyFill="1" applyBorder="1"/>
    <xf numFmtId="187" fontId="7" fillId="0" borderId="48" xfId="119" applyNumberFormat="1" applyFont="1" applyFill="1" applyBorder="1"/>
    <xf numFmtId="176" fontId="7" fillId="0" borderId="38" xfId="119" applyNumberFormat="1" applyFont="1" applyFill="1" applyBorder="1" applyAlignment="1">
      <alignment horizontal="right"/>
    </xf>
    <xf numFmtId="187" fontId="7" fillId="0" borderId="14" xfId="119" applyNumberFormat="1" applyFont="1" applyFill="1" applyBorder="1"/>
    <xf numFmtId="187" fontId="7" fillId="0" borderId="43" xfId="119" applyNumberFormat="1" applyFont="1" applyFill="1" applyBorder="1"/>
    <xf numFmtId="38" fontId="7" fillId="0" borderId="49" xfId="65" applyFont="1" applyFill="1" applyBorder="1" applyAlignment="1"/>
    <xf numFmtId="176" fontId="7" fillId="0" borderId="37" xfId="119" applyNumberFormat="1" applyFont="1" applyFill="1" applyBorder="1"/>
    <xf numFmtId="38" fontId="7" fillId="0" borderId="50" xfId="65" applyFont="1" applyFill="1" applyBorder="1" applyAlignment="1"/>
    <xf numFmtId="187" fontId="7" fillId="0" borderId="18" xfId="119" applyNumberFormat="1" applyFont="1" applyFill="1" applyBorder="1"/>
    <xf numFmtId="176" fontId="7" fillId="0" borderId="36" xfId="119" applyNumberFormat="1" applyFont="1" applyFill="1" applyBorder="1"/>
    <xf numFmtId="0" fontId="7" fillId="0" borderId="0" xfId="118" applyFont="1" applyFill="1" applyBorder="1"/>
    <xf numFmtId="0" fontId="7" fillId="0" borderId="27" xfId="119" applyFont="1" applyFill="1" applyBorder="1"/>
    <xf numFmtId="191" fontId="7" fillId="0" borderId="15" xfId="119" applyNumberFormat="1" applyFont="1" applyFill="1" applyBorder="1"/>
    <xf numFmtId="0" fontId="7" fillId="0" borderId="51" xfId="119" applyFont="1" applyFill="1" applyBorder="1"/>
    <xf numFmtId="0" fontId="7" fillId="0" borderId="37" xfId="119" applyFont="1" applyFill="1" applyBorder="1"/>
    <xf numFmtId="0" fontId="7" fillId="0" borderId="19" xfId="119" applyFont="1" applyFill="1" applyBorder="1" applyAlignment="1">
      <alignment horizontal="center"/>
    </xf>
    <xf numFmtId="0" fontId="7" fillId="0" borderId="52" xfId="119" applyFont="1" applyFill="1" applyBorder="1" applyAlignment="1">
      <alignment horizontal="center"/>
    </xf>
    <xf numFmtId="0" fontId="7" fillId="0" borderId="53" xfId="119" applyFont="1" applyFill="1" applyBorder="1" applyAlignment="1">
      <alignment horizontal="center"/>
    </xf>
    <xf numFmtId="38" fontId="7" fillId="0" borderId="16" xfId="65" applyFont="1" applyFill="1" applyBorder="1" applyAlignment="1">
      <alignment horizontal="right"/>
    </xf>
    <xf numFmtId="187" fontId="7" fillId="0" borderId="47" xfId="119" applyNumberFormat="1" applyFont="1" applyFill="1" applyBorder="1" applyAlignment="1">
      <alignment horizontal="right"/>
    </xf>
    <xf numFmtId="176" fontId="7" fillId="0" borderId="33" xfId="119" applyNumberFormat="1" applyFont="1" applyFill="1" applyBorder="1" applyAlignment="1">
      <alignment horizontal="right"/>
    </xf>
    <xf numFmtId="38" fontId="7" fillId="0" borderId="19" xfId="65" applyFont="1" applyFill="1" applyBorder="1" applyAlignment="1">
      <alignment horizontal="right"/>
    </xf>
    <xf numFmtId="187" fontId="7" fillId="0" borderId="12" xfId="119" applyNumberFormat="1" applyFont="1" applyFill="1" applyBorder="1" applyAlignment="1">
      <alignment horizontal="right"/>
    </xf>
    <xf numFmtId="38" fontId="7" fillId="0" borderId="22" xfId="65" applyFont="1" applyFill="1" applyBorder="1" applyAlignment="1">
      <alignment horizontal="right"/>
    </xf>
    <xf numFmtId="187" fontId="7" fillId="0" borderId="22" xfId="119" applyNumberFormat="1" applyFont="1" applyFill="1" applyBorder="1" applyAlignment="1">
      <alignment horizontal="right"/>
    </xf>
    <xf numFmtId="187" fontId="7" fillId="0" borderId="54" xfId="119" applyNumberFormat="1" applyFont="1" applyFill="1" applyBorder="1" applyAlignment="1">
      <alignment horizontal="right"/>
    </xf>
    <xf numFmtId="179" fontId="7" fillId="0" borderId="55" xfId="65" applyNumberFormat="1" applyFont="1" applyFill="1" applyBorder="1" applyAlignment="1"/>
    <xf numFmtId="179" fontId="7" fillId="0" borderId="56" xfId="65" applyNumberFormat="1" applyFont="1" applyFill="1" applyBorder="1" applyAlignment="1"/>
    <xf numFmtId="176" fontId="7" fillId="0" borderId="57" xfId="119" applyNumberFormat="1" applyFont="1" applyFill="1" applyBorder="1"/>
    <xf numFmtId="0" fontId="7" fillId="0" borderId="0" xfId="116" applyFont="1" applyFill="1"/>
    <xf numFmtId="201" fontId="5" fillId="0" borderId="0" xfId="83" applyNumberFormat="1" applyFont="1"/>
    <xf numFmtId="0" fontId="7" fillId="0" borderId="0" xfId="83" applyFont="1" applyFill="1"/>
    <xf numFmtId="0" fontId="7" fillId="0" borderId="0" xfId="117" applyFont="1" applyFill="1"/>
    <xf numFmtId="0" fontId="7" fillId="0" borderId="15" xfId="119" applyFont="1" applyFill="1" applyBorder="1"/>
    <xf numFmtId="0" fontId="7" fillId="0" borderId="13" xfId="119" applyFont="1" applyFill="1" applyBorder="1" applyAlignment="1">
      <alignment horizontal="center"/>
    </xf>
    <xf numFmtId="0" fontId="7" fillId="0" borderId="48" xfId="119" applyFont="1" applyFill="1" applyBorder="1" applyAlignment="1">
      <alignment horizontal="center"/>
    </xf>
    <xf numFmtId="38" fontId="7" fillId="0" borderId="24" xfId="65" applyFont="1" applyFill="1" applyBorder="1" applyAlignment="1"/>
    <xf numFmtId="187" fontId="7" fillId="0" borderId="24" xfId="119" applyNumberFormat="1" applyFont="1" applyFill="1" applyBorder="1"/>
    <xf numFmtId="176" fontId="7" fillId="0" borderId="24" xfId="119" applyNumberFormat="1" applyFont="1" applyFill="1" applyBorder="1"/>
    <xf numFmtId="38" fontId="7" fillId="0" borderId="12" xfId="65" applyFont="1" applyFill="1" applyBorder="1" applyAlignment="1"/>
    <xf numFmtId="176" fontId="7" fillId="0" borderId="12" xfId="119" applyNumberFormat="1" applyFont="1" applyFill="1" applyBorder="1"/>
    <xf numFmtId="38" fontId="7" fillId="0" borderId="14" xfId="65" applyFont="1" applyFill="1" applyBorder="1" applyAlignment="1"/>
    <xf numFmtId="187" fontId="7" fillId="0" borderId="14" xfId="119" applyNumberFormat="1" applyFont="1" applyFill="1" applyBorder="1" applyAlignment="1">
      <alignment horizontal="right"/>
    </xf>
    <xf numFmtId="38" fontId="7" fillId="0" borderId="15" xfId="65" applyFont="1" applyFill="1" applyBorder="1" applyAlignment="1"/>
    <xf numFmtId="187" fontId="7" fillId="0" borderId="22" xfId="119" applyNumberFormat="1" applyFont="1" applyFill="1" applyBorder="1"/>
    <xf numFmtId="38" fontId="7" fillId="0" borderId="22" xfId="65" applyFont="1" applyFill="1" applyBorder="1" applyAlignment="1"/>
    <xf numFmtId="187" fontId="7" fillId="0" borderId="54" xfId="119" applyNumberFormat="1" applyFont="1" applyFill="1" applyBorder="1"/>
    <xf numFmtId="176" fontId="7" fillId="0" borderId="15" xfId="119" applyNumberFormat="1" applyFont="1" applyFill="1" applyBorder="1"/>
    <xf numFmtId="191" fontId="7" fillId="0" borderId="18" xfId="119" applyNumberFormat="1" applyFont="1" applyFill="1" applyBorder="1"/>
    <xf numFmtId="38" fontId="7" fillId="0" borderId="18" xfId="65" applyFont="1" applyFill="1" applyBorder="1" applyAlignment="1"/>
    <xf numFmtId="38" fontId="7" fillId="0" borderId="55" xfId="65" applyFont="1" applyFill="1" applyBorder="1" applyAlignment="1"/>
    <xf numFmtId="187" fontId="7" fillId="0" borderId="55" xfId="119" applyNumberFormat="1" applyFont="1" applyFill="1" applyBorder="1"/>
    <xf numFmtId="187" fontId="7" fillId="0" borderId="56" xfId="119" applyNumberFormat="1" applyFont="1" applyFill="1" applyBorder="1"/>
    <xf numFmtId="176" fontId="7" fillId="0" borderId="56" xfId="119" applyNumberFormat="1" applyFont="1" applyFill="1" applyBorder="1"/>
    <xf numFmtId="176" fontId="7" fillId="0" borderId="18" xfId="119" applyNumberFormat="1" applyFont="1" applyFill="1" applyBorder="1"/>
    <xf numFmtId="190" fontId="7" fillId="0" borderId="15" xfId="119" applyNumberFormat="1" applyFont="1" applyFill="1" applyBorder="1"/>
    <xf numFmtId="190" fontId="7" fillId="0" borderId="52" xfId="119" applyNumberFormat="1" applyFont="1" applyFill="1" applyBorder="1" applyAlignment="1">
      <alignment horizontal="center"/>
    </xf>
    <xf numFmtId="38" fontId="7" fillId="0" borderId="12" xfId="65" applyFont="1" applyFill="1" applyBorder="1" applyAlignment="1">
      <alignment horizontal="right"/>
    </xf>
    <xf numFmtId="187" fontId="7" fillId="0" borderId="43" xfId="119" applyNumberFormat="1" applyFont="1" applyFill="1" applyBorder="1" applyAlignment="1">
      <alignment horizontal="right"/>
    </xf>
    <xf numFmtId="176" fontId="7" fillId="0" borderId="12" xfId="119" applyNumberFormat="1" applyFont="1" applyFill="1" applyBorder="1" applyAlignment="1">
      <alignment horizontal="right"/>
    </xf>
    <xf numFmtId="38" fontId="7" fillId="0" borderId="13" xfId="65" applyFont="1" applyFill="1" applyBorder="1" applyAlignment="1">
      <alignment horizontal="right"/>
    </xf>
    <xf numFmtId="38" fontId="7" fillId="0" borderId="49" xfId="65" applyFont="1" applyFill="1" applyBorder="1" applyAlignment="1">
      <alignment horizontal="right"/>
    </xf>
    <xf numFmtId="0" fontId="7" fillId="0" borderId="0" xfId="117" applyFont="1" applyFill="1" applyAlignment="1"/>
    <xf numFmtId="176" fontId="7" fillId="0" borderId="0" xfId="83" applyNumberFormat="1" applyFont="1"/>
    <xf numFmtId="0" fontId="7" fillId="0" borderId="0" xfId="122" applyFont="1"/>
    <xf numFmtId="0" fontId="7" fillId="0" borderId="0" xfId="120" applyFont="1"/>
    <xf numFmtId="0" fontId="7" fillId="0" borderId="0" xfId="120" applyFont="1" applyBorder="1"/>
    <xf numFmtId="181" fontId="7" fillId="0" borderId="0" xfId="121" applyNumberFormat="1" applyFont="1" applyBorder="1" applyAlignment="1">
      <alignment horizontal="right"/>
    </xf>
    <xf numFmtId="177" fontId="7" fillId="0" borderId="0" xfId="121" applyNumberFormat="1" applyFont="1" applyBorder="1"/>
    <xf numFmtId="38" fontId="7" fillId="0" borderId="0" xfId="121" applyNumberFormat="1" applyFont="1"/>
    <xf numFmtId="177" fontId="7" fillId="0" borderId="0" xfId="121" quotePrefix="1" applyNumberFormat="1" applyFont="1" applyAlignment="1">
      <alignment horizontal="right"/>
    </xf>
    <xf numFmtId="177" fontId="7" fillId="0" borderId="0" xfId="120" applyNumberFormat="1" applyFont="1"/>
    <xf numFmtId="194" fontId="7" fillId="0" borderId="0" xfId="120" applyNumberFormat="1" applyFont="1"/>
    <xf numFmtId="194" fontId="7" fillId="0" borderId="0" xfId="120" applyNumberFormat="1" applyFont="1" applyFill="1"/>
    <xf numFmtId="177" fontId="7" fillId="0" borderId="0" xfId="120" applyNumberFormat="1" applyFont="1" applyFill="1"/>
    <xf numFmtId="0" fontId="7" fillId="0" borderId="0" xfId="120" applyFont="1" applyFill="1"/>
    <xf numFmtId="0" fontId="7" fillId="0" borderId="0" xfId="124" applyFont="1"/>
    <xf numFmtId="0" fontId="7" fillId="0" borderId="0" xfId="125" applyFont="1"/>
    <xf numFmtId="186" fontId="7" fillId="0" borderId="0" xfId="125" applyNumberFormat="1" applyFont="1"/>
    <xf numFmtId="0" fontId="7" fillId="0" borderId="0" xfId="125" applyFont="1" applyFill="1"/>
    <xf numFmtId="177" fontId="7" fillId="0" borderId="0" xfId="125" applyNumberFormat="1" applyFont="1"/>
    <xf numFmtId="188" fontId="7" fillId="0" borderId="0" xfId="125" applyNumberFormat="1" applyFont="1"/>
    <xf numFmtId="188" fontId="7" fillId="0" borderId="0" xfId="125" quotePrefix="1" applyNumberFormat="1" applyFont="1" applyAlignment="1">
      <alignment horizontal="right"/>
    </xf>
    <xf numFmtId="188" fontId="7" fillId="0" borderId="0" xfId="125" quotePrefix="1" applyNumberFormat="1" applyFont="1" applyFill="1" applyAlignment="1">
      <alignment horizontal="right"/>
    </xf>
    <xf numFmtId="0" fontId="7" fillId="0" borderId="0" xfId="124" applyFont="1" applyFill="1"/>
    <xf numFmtId="177" fontId="7" fillId="0" borderId="0" xfId="124" applyNumberFormat="1" applyFont="1"/>
    <xf numFmtId="186" fontId="7" fillId="0" borderId="0" xfId="124" applyNumberFormat="1" applyFont="1"/>
    <xf numFmtId="188" fontId="7" fillId="0" borderId="0" xfId="124" applyNumberFormat="1" applyFont="1"/>
    <xf numFmtId="181" fontId="7" fillId="0" borderId="0" xfId="124" applyNumberFormat="1" applyFont="1"/>
    <xf numFmtId="40" fontId="7" fillId="0" borderId="0" xfId="65" applyNumberFormat="1" applyFont="1" applyAlignment="1"/>
    <xf numFmtId="0" fontId="5" fillId="0" borderId="0" xfId="105" applyFont="1">
      <alignment vertical="center"/>
    </xf>
    <xf numFmtId="0" fontId="7" fillId="0" borderId="0" xfId="128" applyFont="1"/>
    <xf numFmtId="178" fontId="7" fillId="0" borderId="0" xfId="128" applyNumberFormat="1" applyFont="1"/>
    <xf numFmtId="0" fontId="7" fillId="0" borderId="0" xfId="128" applyFont="1" applyFill="1"/>
    <xf numFmtId="0" fontId="7" fillId="0" borderId="0" xfId="129" applyFont="1"/>
    <xf numFmtId="0" fontId="7" fillId="0" borderId="0" xfId="127" applyFont="1"/>
    <xf numFmtId="178" fontId="7" fillId="0" borderId="0" xfId="128" applyNumberFormat="1" applyFont="1" applyFill="1" applyAlignment="1">
      <alignment horizontal="right"/>
    </xf>
    <xf numFmtId="0" fontId="7" fillId="0" borderId="58" xfId="128" applyFont="1" applyFill="1" applyBorder="1" applyAlignment="1">
      <alignment horizontal="center"/>
    </xf>
    <xf numFmtId="38" fontId="7" fillId="0" borderId="59" xfId="65" applyFont="1" applyFill="1" applyBorder="1" applyAlignment="1"/>
    <xf numFmtId="38" fontId="7" fillId="0" borderId="60" xfId="65" applyFont="1" applyFill="1" applyBorder="1" applyAlignment="1"/>
    <xf numFmtId="38" fontId="7" fillId="0" borderId="61" xfId="65" applyFont="1" applyFill="1" applyBorder="1" applyAlignment="1"/>
    <xf numFmtId="38" fontId="7" fillId="0" borderId="47" xfId="65" applyFont="1" applyFill="1" applyBorder="1" applyAlignment="1"/>
    <xf numFmtId="38" fontId="7" fillId="0" borderId="0" xfId="65" applyFont="1" applyFill="1" applyBorder="1" applyAlignment="1">
      <alignment horizontal="center"/>
    </xf>
    <xf numFmtId="38" fontId="7" fillId="0" borderId="48" xfId="65" applyFont="1" applyFill="1" applyBorder="1" applyAlignment="1">
      <alignment horizontal="center"/>
    </xf>
    <xf numFmtId="38" fontId="7" fillId="0" borderId="48" xfId="65" applyFont="1" applyFill="1" applyBorder="1" applyAlignment="1"/>
    <xf numFmtId="38" fontId="7" fillId="0" borderId="0" xfId="65" applyFont="1" applyFill="1" applyBorder="1" applyAlignment="1"/>
    <xf numFmtId="38" fontId="7" fillId="0" borderId="46" xfId="65" applyFont="1" applyFill="1" applyBorder="1" applyAlignment="1"/>
    <xf numFmtId="38" fontId="7" fillId="0" borderId="45" xfId="65" applyFont="1" applyFill="1" applyBorder="1" applyAlignment="1"/>
    <xf numFmtId="38" fontId="7" fillId="0" borderId="62" xfId="65" applyFont="1" applyFill="1" applyBorder="1" applyAlignment="1"/>
    <xf numFmtId="38" fontId="7" fillId="0" borderId="63" xfId="65" applyFont="1" applyFill="1" applyBorder="1" applyAlignment="1"/>
    <xf numFmtId="38" fontId="7" fillId="0" borderId="64" xfId="65" applyFont="1" applyFill="1" applyBorder="1" applyAlignment="1"/>
    <xf numFmtId="0" fontId="7" fillId="0" borderId="0" xfId="129" applyFont="1" applyAlignment="1">
      <alignment wrapText="1"/>
    </xf>
    <xf numFmtId="38" fontId="7" fillId="0" borderId="65" xfId="65" applyFont="1" applyFill="1" applyBorder="1" applyAlignment="1"/>
    <xf numFmtId="38" fontId="7" fillId="0" borderId="54" xfId="65" applyFont="1" applyFill="1" applyBorder="1" applyAlignment="1"/>
    <xf numFmtId="38" fontId="7" fillId="0" borderId="66" xfId="65" applyFont="1" applyFill="1" applyBorder="1" applyAlignment="1"/>
    <xf numFmtId="0" fontId="7" fillId="0" borderId="0" xfId="105" applyFont="1">
      <alignment vertical="center"/>
    </xf>
    <xf numFmtId="38" fontId="7" fillId="0" borderId="67" xfId="65" applyFont="1" applyFill="1" applyBorder="1" applyAlignment="1"/>
    <xf numFmtId="38" fontId="7" fillId="0" borderId="43" xfId="65" applyFont="1" applyFill="1" applyBorder="1" applyAlignment="1"/>
    <xf numFmtId="38" fontId="7" fillId="0" borderId="68" xfId="65" applyFont="1" applyFill="1" applyBorder="1" applyAlignment="1"/>
    <xf numFmtId="38" fontId="7" fillId="0" borderId="51" xfId="65" applyFont="1" applyFill="1" applyBorder="1" applyAlignment="1"/>
    <xf numFmtId="38" fontId="7" fillId="0" borderId="69" xfId="65" applyFont="1" applyFill="1" applyBorder="1" applyAlignment="1"/>
    <xf numFmtId="178" fontId="7" fillId="0" borderId="67" xfId="65" applyNumberFormat="1" applyFont="1" applyFill="1" applyBorder="1" applyAlignment="1"/>
    <xf numFmtId="178" fontId="7" fillId="0" borderId="38" xfId="65" applyNumberFormat="1" applyFont="1" applyFill="1" applyBorder="1" applyAlignment="1">
      <alignment horizontal="right"/>
    </xf>
    <xf numFmtId="178" fontId="7" fillId="0" borderId="70" xfId="65" applyNumberFormat="1" applyFont="1" applyFill="1" applyBorder="1" applyAlignment="1"/>
    <xf numFmtId="178" fontId="7" fillId="0" borderId="71" xfId="65" applyNumberFormat="1" applyFont="1" applyFill="1" applyBorder="1" applyAlignment="1"/>
    <xf numFmtId="178" fontId="7" fillId="0" borderId="72" xfId="65" applyNumberFormat="1" applyFont="1" applyFill="1" applyBorder="1" applyAlignment="1"/>
    <xf numFmtId="178" fontId="7" fillId="0" borderId="61" xfId="65" applyNumberFormat="1" applyFont="1" applyFill="1" applyBorder="1" applyAlignment="1"/>
    <xf numFmtId="178" fontId="7" fillId="0" borderId="47" xfId="65" applyNumberFormat="1" applyFont="1" applyFill="1" applyBorder="1" applyAlignment="1"/>
    <xf numFmtId="178" fontId="7" fillId="0" borderId="48" xfId="65" applyNumberFormat="1" applyFont="1" applyFill="1" applyBorder="1" applyAlignment="1"/>
    <xf numFmtId="178" fontId="7" fillId="0" borderId="73" xfId="65" applyNumberFormat="1" applyFont="1" applyFill="1" applyBorder="1" applyAlignment="1"/>
    <xf numFmtId="178" fontId="7" fillId="0" borderId="74" xfId="65" applyNumberFormat="1" applyFont="1" applyFill="1" applyBorder="1" applyAlignment="1"/>
    <xf numFmtId="178" fontId="7" fillId="0" borderId="75" xfId="65" applyNumberFormat="1" applyFont="1" applyFill="1" applyBorder="1" applyAlignment="1"/>
    <xf numFmtId="38" fontId="7" fillId="0" borderId="76" xfId="65" applyFont="1" applyFill="1" applyBorder="1" applyAlignment="1"/>
    <xf numFmtId="179" fontId="7" fillId="0" borderId="74" xfId="65" applyNumberFormat="1" applyFont="1" applyFill="1" applyBorder="1" applyAlignment="1"/>
    <xf numFmtId="179" fontId="7" fillId="0" borderId="75" xfId="65" applyNumberFormat="1" applyFont="1" applyFill="1" applyBorder="1" applyAlignment="1"/>
    <xf numFmtId="179" fontId="7" fillId="0" borderId="32" xfId="65" applyNumberFormat="1" applyFont="1" applyFill="1" applyBorder="1" applyAlignment="1"/>
    <xf numFmtId="178" fontId="7" fillId="0" borderId="68" xfId="65" applyNumberFormat="1" applyFont="1" applyFill="1" applyBorder="1" applyAlignment="1"/>
    <xf numFmtId="178" fontId="7" fillId="0" borderId="51" xfId="65" applyNumberFormat="1" applyFont="1" applyFill="1" applyBorder="1" applyAlignment="1"/>
    <xf numFmtId="0" fontId="25" fillId="0" borderId="0" xfId="128" applyFont="1" applyBorder="1" applyAlignment="1">
      <alignment vertical="distributed" textRotation="255"/>
    </xf>
    <xf numFmtId="0" fontId="7" fillId="0" borderId="0" xfId="128" applyFont="1" applyBorder="1" applyAlignment="1">
      <alignment horizontal="center"/>
    </xf>
    <xf numFmtId="38" fontId="7" fillId="0" borderId="0" xfId="65" applyFont="1" applyBorder="1" applyAlignment="1"/>
    <xf numFmtId="0" fontId="7" fillId="0" borderId="0" xfId="128" applyFont="1" applyBorder="1" applyAlignment="1"/>
    <xf numFmtId="178" fontId="7" fillId="0" borderId="0" xfId="127" applyNumberFormat="1" applyFont="1"/>
    <xf numFmtId="0" fontId="7" fillId="0" borderId="0" xfId="127" applyFont="1" applyFill="1"/>
    <xf numFmtId="0" fontId="7" fillId="0" borderId="0" xfId="132" applyFont="1" applyFill="1"/>
    <xf numFmtId="0" fontId="7" fillId="0" borderId="0" xfId="132" applyFont="1"/>
    <xf numFmtId="188" fontId="7" fillId="0" borderId="77" xfId="105" applyNumberFormat="1" applyFont="1" applyFill="1" applyBorder="1" applyAlignment="1">
      <alignment horizontal="right"/>
    </xf>
    <xf numFmtId="177" fontId="7" fillId="0" borderId="0" xfId="132" applyNumberFormat="1" applyFont="1"/>
    <xf numFmtId="0" fontId="7" fillId="0" borderId="0" xfId="84" applyFont="1"/>
    <xf numFmtId="177" fontId="7" fillId="0" borderId="0" xfId="84" applyNumberFormat="1" applyFont="1"/>
    <xf numFmtId="0" fontId="7" fillId="0" borderId="0" xfId="87" applyFont="1"/>
    <xf numFmtId="177" fontId="7" fillId="0" borderId="0" xfId="87" applyNumberFormat="1" applyFont="1"/>
    <xf numFmtId="176" fontId="7" fillId="0" borderId="0" xfId="83" applyNumberFormat="1" applyFont="1" applyFill="1"/>
    <xf numFmtId="177" fontId="7" fillId="0" borderId="0" xfId="91" applyNumberFormat="1" applyFont="1" applyFill="1"/>
    <xf numFmtId="0" fontId="7" fillId="0" borderId="0" xfId="91" applyFont="1" applyFill="1"/>
    <xf numFmtId="0" fontId="7" fillId="0" borderId="0" xfId="90" applyFont="1"/>
    <xf numFmtId="177" fontId="7" fillId="0" borderId="0" xfId="90" applyNumberFormat="1" applyFont="1"/>
    <xf numFmtId="193" fontId="7" fillId="0" borderId="0" xfId="91" applyNumberFormat="1" applyFont="1" applyFill="1"/>
    <xf numFmtId="193" fontId="7" fillId="0" borderId="0" xfId="90" applyNumberFormat="1" applyFont="1"/>
    <xf numFmtId="177" fontId="7" fillId="0" borderId="0" xfId="91" quotePrefix="1" applyNumberFormat="1" applyFont="1" applyFill="1" applyAlignment="1">
      <alignment horizontal="right"/>
    </xf>
    <xf numFmtId="0" fontId="7" fillId="0" borderId="0" xfId="90" applyFont="1" applyFill="1"/>
    <xf numFmtId="0" fontId="7" fillId="0" borderId="0" xfId="93" applyFont="1"/>
    <xf numFmtId="177" fontId="7" fillId="0" borderId="0" xfId="93" applyNumberFormat="1" applyFont="1"/>
    <xf numFmtId="186" fontId="7" fillId="0" borderId="0" xfId="93" applyNumberFormat="1" applyFont="1"/>
    <xf numFmtId="176" fontId="7" fillId="0" borderId="0" xfId="93" applyNumberFormat="1" applyFont="1"/>
    <xf numFmtId="187" fontId="7" fillId="0" borderId="0" xfId="93" applyNumberFormat="1" applyFont="1"/>
    <xf numFmtId="188" fontId="7" fillId="0" borderId="0" xfId="93" applyNumberFormat="1" applyFont="1" applyBorder="1"/>
    <xf numFmtId="188" fontId="7" fillId="0" borderId="0" xfId="93" applyNumberFormat="1" applyFont="1"/>
    <xf numFmtId="201" fontId="5" fillId="0" borderId="0" xfId="83" quotePrefix="1" applyNumberFormat="1" applyFont="1" applyFill="1"/>
    <xf numFmtId="177" fontId="7" fillId="0" borderId="0" xfId="100" applyNumberFormat="1" applyFont="1" applyFill="1"/>
    <xf numFmtId="0" fontId="7" fillId="0" borderId="0" xfId="100" applyFont="1" applyFill="1"/>
    <xf numFmtId="0" fontId="7" fillId="0" borderId="0" xfId="99" applyFont="1" applyFill="1"/>
    <xf numFmtId="177" fontId="7" fillId="0" borderId="0" xfId="100" applyNumberFormat="1" applyFont="1" applyFill="1" applyAlignment="1">
      <alignment horizontal="right"/>
    </xf>
    <xf numFmtId="0" fontId="27" fillId="0" borderId="0" xfId="101" applyFont="1" applyFill="1" applyAlignment="1">
      <alignment shrinkToFit="1"/>
    </xf>
    <xf numFmtId="177" fontId="7" fillId="0" borderId="0" xfId="99" applyNumberFormat="1" applyFont="1" applyFill="1"/>
    <xf numFmtId="0" fontId="7" fillId="0" borderId="0" xfId="103" applyFont="1"/>
    <xf numFmtId="195" fontId="7" fillId="0" borderId="0" xfId="103" applyNumberFormat="1" applyFont="1"/>
    <xf numFmtId="195" fontId="7" fillId="0" borderId="0" xfId="103" applyNumberFormat="1" applyFont="1" applyFill="1"/>
    <xf numFmtId="0" fontId="7" fillId="0" borderId="0" xfId="103" applyFont="1" applyFill="1"/>
    <xf numFmtId="0" fontId="7" fillId="0" borderId="0" xfId="102" applyFont="1" applyFill="1"/>
    <xf numFmtId="0" fontId="7" fillId="0" borderId="0" xfId="102" applyFont="1"/>
    <xf numFmtId="195" fontId="7" fillId="0" borderId="0" xfId="103" applyNumberFormat="1" applyFont="1" applyFill="1" applyAlignment="1">
      <alignment horizontal="right"/>
    </xf>
    <xf numFmtId="195" fontId="7" fillId="0" borderId="77" xfId="103" applyNumberFormat="1" applyFont="1" applyFill="1" applyBorder="1" applyAlignment="1">
      <alignment horizontal="right"/>
    </xf>
    <xf numFmtId="0" fontId="7" fillId="0" borderId="78" xfId="103" applyFont="1" applyBorder="1"/>
    <xf numFmtId="0" fontId="7" fillId="0" borderId="79" xfId="103" applyFont="1" applyBorder="1"/>
    <xf numFmtId="0" fontId="7" fillId="0" borderId="0" xfId="103" applyFont="1" applyBorder="1" applyAlignment="1">
      <alignment horizontal="center"/>
    </xf>
    <xf numFmtId="195" fontId="7" fillId="0" borderId="0" xfId="103" applyNumberFormat="1" applyFont="1" applyBorder="1"/>
    <xf numFmtId="195" fontId="7" fillId="0" borderId="71" xfId="103" applyNumberFormat="1" applyFont="1" applyBorder="1"/>
    <xf numFmtId="195" fontId="7" fillId="0" borderId="0" xfId="103" applyNumberFormat="1" applyFont="1" applyFill="1" applyBorder="1"/>
    <xf numFmtId="195" fontId="7" fillId="0" borderId="0" xfId="103" quotePrefix="1" applyNumberFormat="1" applyFont="1" applyFill="1" applyAlignment="1">
      <alignment horizontal="right"/>
    </xf>
    <xf numFmtId="195" fontId="7" fillId="0" borderId="0" xfId="102" applyNumberFormat="1" applyFont="1"/>
    <xf numFmtId="195" fontId="7" fillId="0" borderId="0" xfId="102" applyNumberFormat="1" applyFont="1" applyFill="1"/>
    <xf numFmtId="195" fontId="7" fillId="0" borderId="0" xfId="102" applyNumberFormat="1" applyFont="1" applyFill="1" applyBorder="1"/>
    <xf numFmtId="38" fontId="7" fillId="0" borderId="48" xfId="65" applyFont="1" applyFill="1" applyBorder="1" applyAlignment="1">
      <alignment horizontal="right"/>
    </xf>
    <xf numFmtId="178" fontId="7" fillId="0" borderId="64" xfId="65" applyNumberFormat="1" applyFont="1" applyFill="1" applyBorder="1" applyAlignment="1">
      <alignment horizontal="right"/>
    </xf>
    <xf numFmtId="178" fontId="7" fillId="0" borderId="54" xfId="65" applyNumberFormat="1" applyFont="1" applyFill="1" applyBorder="1" applyAlignment="1"/>
    <xf numFmtId="0" fontId="7" fillId="0" borderId="80" xfId="128" applyFont="1" applyFill="1" applyBorder="1" applyAlignment="1">
      <alignment horizontal="center"/>
    </xf>
    <xf numFmtId="38" fontId="30" fillId="0" borderId="30" xfId="65" applyFont="1" applyFill="1" applyBorder="1" applyAlignment="1"/>
    <xf numFmtId="38" fontId="30" fillId="0" borderId="16" xfId="65" applyFont="1" applyFill="1" applyBorder="1" applyAlignment="1"/>
    <xf numFmtId="38" fontId="30" fillId="0" borderId="19" xfId="65" applyFont="1" applyFill="1" applyBorder="1" applyAlignment="1"/>
    <xf numFmtId="38" fontId="30" fillId="0" borderId="21" xfId="65" applyFont="1" applyFill="1" applyBorder="1" applyAlignment="1"/>
    <xf numFmtId="38" fontId="30" fillId="0" borderId="15" xfId="65" quotePrefix="1" applyFont="1" applyFill="1" applyBorder="1" applyAlignment="1">
      <alignment horizontal="right"/>
    </xf>
    <xf numFmtId="38" fontId="30" fillId="0" borderId="18" xfId="65" applyFont="1" applyFill="1" applyBorder="1" applyAlignment="1"/>
    <xf numFmtId="0" fontId="30" fillId="0" borderId="27" xfId="122" applyFont="1" applyBorder="1" applyAlignment="1">
      <alignment horizontal="center"/>
    </xf>
    <xf numFmtId="0" fontId="30" fillId="0" borderId="22" xfId="122" applyFont="1" applyBorder="1" applyAlignment="1">
      <alignment horizontal="center"/>
    </xf>
    <xf numFmtId="0" fontId="30" fillId="0" borderId="15" xfId="122" applyFont="1" applyBorder="1" applyAlignment="1">
      <alignment horizontal="center"/>
    </xf>
    <xf numFmtId="0" fontId="30" fillId="0" borderId="49" xfId="122" applyFont="1" applyBorder="1" applyAlignment="1">
      <alignment horizontal="center"/>
    </xf>
    <xf numFmtId="0" fontId="30" fillId="0" borderId="22" xfId="122" applyFont="1" applyFill="1" applyBorder="1" applyAlignment="1">
      <alignment horizontal="center"/>
    </xf>
    <xf numFmtId="0" fontId="30" fillId="0" borderId="54" xfId="122" applyFont="1" applyFill="1" applyBorder="1" applyAlignment="1">
      <alignment horizontal="center"/>
    </xf>
    <xf numFmtId="0" fontId="30" fillId="0" borderId="15" xfId="122" applyFont="1" applyFill="1" applyBorder="1" applyAlignment="1">
      <alignment horizontal="center"/>
    </xf>
    <xf numFmtId="0" fontId="30" fillId="0" borderId="65" xfId="122" applyFont="1" applyFill="1" applyBorder="1" applyAlignment="1">
      <alignment horizontal="center"/>
    </xf>
    <xf numFmtId="38" fontId="30" fillId="0" borderId="24" xfId="65" applyFont="1" applyFill="1" applyBorder="1" applyAlignment="1"/>
    <xf numFmtId="194" fontId="30" fillId="0" borderId="14" xfId="122" applyNumberFormat="1" applyFont="1" applyFill="1" applyBorder="1"/>
    <xf numFmtId="177" fontId="30" fillId="0" borderId="24" xfId="122" applyNumberFormat="1" applyFont="1" applyFill="1" applyBorder="1"/>
    <xf numFmtId="177" fontId="30" fillId="0" borderId="60" xfId="122" applyNumberFormat="1" applyFont="1" applyFill="1" applyBorder="1"/>
    <xf numFmtId="38" fontId="30" fillId="0" borderId="12" xfId="65" applyFont="1" applyFill="1" applyBorder="1" applyAlignment="1"/>
    <xf numFmtId="177" fontId="30" fillId="0" borderId="19" xfId="122" applyNumberFormat="1" applyFont="1" applyFill="1" applyBorder="1"/>
    <xf numFmtId="177" fontId="30" fillId="0" borderId="12" xfId="122" applyNumberFormat="1" applyFont="1" applyBorder="1" applyAlignment="1">
      <alignment horizontal="right"/>
    </xf>
    <xf numFmtId="177" fontId="30" fillId="0" borderId="47" xfId="122" applyNumberFormat="1" applyFont="1" applyFill="1" applyBorder="1" applyAlignment="1">
      <alignment horizontal="right"/>
    </xf>
    <xf numFmtId="177" fontId="30" fillId="0" borderId="47" xfId="122" applyNumberFormat="1" applyFont="1" applyFill="1" applyBorder="1"/>
    <xf numFmtId="177" fontId="30" fillId="0" borderId="12" xfId="122" applyNumberFormat="1" applyFont="1" applyBorder="1"/>
    <xf numFmtId="38" fontId="30" fillId="0" borderId="14" xfId="65" applyFont="1" applyFill="1" applyBorder="1" applyAlignment="1"/>
    <xf numFmtId="38" fontId="30" fillId="0" borderId="15" xfId="65" applyFont="1" applyFill="1" applyBorder="1" applyAlignment="1"/>
    <xf numFmtId="194" fontId="30" fillId="0" borderId="13" xfId="122" applyNumberFormat="1" applyFont="1" applyFill="1" applyBorder="1"/>
    <xf numFmtId="177" fontId="30" fillId="0" borderId="15" xfId="122" applyNumberFormat="1" applyFont="1" applyBorder="1"/>
    <xf numFmtId="177" fontId="30" fillId="0" borderId="51" xfId="122" applyNumberFormat="1" applyFont="1" applyFill="1" applyBorder="1"/>
    <xf numFmtId="194" fontId="30" fillId="0" borderId="12" xfId="122" applyNumberFormat="1" applyFont="1" applyFill="1" applyBorder="1"/>
    <xf numFmtId="38" fontId="30" fillId="0" borderId="12" xfId="65" quotePrefix="1" applyFont="1" applyFill="1" applyBorder="1" applyAlignment="1">
      <alignment horizontal="right"/>
    </xf>
    <xf numFmtId="194" fontId="30" fillId="0" borderId="12" xfId="122" quotePrefix="1" applyNumberFormat="1" applyFont="1" applyFill="1" applyBorder="1" applyAlignment="1">
      <alignment horizontal="right"/>
    </xf>
    <xf numFmtId="177" fontId="30" fillId="0" borderId="47" xfId="122" quotePrefix="1" applyNumberFormat="1" applyFont="1" applyFill="1" applyBorder="1" applyAlignment="1">
      <alignment horizontal="right"/>
    </xf>
    <xf numFmtId="177" fontId="30" fillId="0" borderId="14" xfId="122" applyNumberFormat="1" applyFont="1" applyBorder="1" applyAlignment="1">
      <alignment horizontal="right"/>
    </xf>
    <xf numFmtId="194" fontId="30" fillId="0" borderId="14" xfId="122" quotePrefix="1" applyNumberFormat="1" applyFont="1" applyFill="1" applyBorder="1" applyAlignment="1">
      <alignment horizontal="right"/>
    </xf>
    <xf numFmtId="38" fontId="30" fillId="0" borderId="52" xfId="65" applyFont="1" applyFill="1" applyBorder="1" applyAlignment="1"/>
    <xf numFmtId="194" fontId="30" fillId="0" borderId="52" xfId="122" applyNumberFormat="1" applyFont="1" applyFill="1" applyBorder="1"/>
    <xf numFmtId="177" fontId="30" fillId="0" borderId="22" xfId="122" applyNumberFormat="1" applyFont="1" applyBorder="1"/>
    <xf numFmtId="38" fontId="30" fillId="0" borderId="22" xfId="65" quotePrefix="1" applyFont="1" applyFill="1" applyBorder="1" applyAlignment="1">
      <alignment horizontal="right"/>
    </xf>
    <xf numFmtId="194" fontId="30" fillId="0" borderId="52" xfId="122" quotePrefix="1" applyNumberFormat="1" applyFont="1" applyFill="1" applyBorder="1" applyAlignment="1">
      <alignment horizontal="right"/>
    </xf>
    <xf numFmtId="177" fontId="30" fillId="0" borderId="54" xfId="122" quotePrefix="1" applyNumberFormat="1" applyFont="1" applyFill="1" applyBorder="1" applyAlignment="1">
      <alignment horizontal="right"/>
    </xf>
    <xf numFmtId="38" fontId="30" fillId="0" borderId="55" xfId="65" applyFont="1" applyFill="1" applyBorder="1" applyAlignment="1"/>
    <xf numFmtId="194" fontId="30" fillId="0" borderId="55" xfId="122" applyNumberFormat="1" applyFont="1" applyFill="1" applyBorder="1"/>
    <xf numFmtId="177" fontId="30" fillId="0" borderId="55" xfId="122" applyNumberFormat="1" applyFont="1" applyBorder="1"/>
    <xf numFmtId="177" fontId="30" fillId="0" borderId="56" xfId="122" applyNumberFormat="1" applyFont="1" applyFill="1" applyBorder="1"/>
    <xf numFmtId="38" fontId="30" fillId="0" borderId="75" xfId="122" applyNumberFormat="1" applyFont="1" applyBorder="1"/>
    <xf numFmtId="0" fontId="30" fillId="0" borderId="75" xfId="122" applyFont="1" applyBorder="1"/>
    <xf numFmtId="38" fontId="30" fillId="0" borderId="75" xfId="122" applyNumberFormat="1" applyFont="1" applyFill="1" applyBorder="1"/>
    <xf numFmtId="177" fontId="30" fillId="0" borderId="71" xfId="122" applyNumberFormat="1" applyFont="1" applyBorder="1"/>
    <xf numFmtId="179" fontId="30" fillId="0" borderId="75" xfId="122" applyNumberFormat="1" applyFont="1" applyFill="1" applyBorder="1"/>
    <xf numFmtId="177" fontId="30" fillId="0" borderId="71" xfId="122" applyNumberFormat="1" applyFont="1" applyFill="1" applyBorder="1"/>
    <xf numFmtId="38" fontId="30" fillId="0" borderId="73" xfId="122" applyNumberFormat="1" applyFont="1" applyFill="1" applyBorder="1"/>
    <xf numFmtId="38" fontId="30" fillId="0" borderId="25" xfId="65" applyFont="1" applyFill="1" applyBorder="1" applyAlignment="1"/>
    <xf numFmtId="194" fontId="30" fillId="0" borderId="30" xfId="122" applyNumberFormat="1" applyFont="1" applyFill="1" applyBorder="1"/>
    <xf numFmtId="177" fontId="30" fillId="0" borderId="25" xfId="122" applyNumberFormat="1" applyFont="1" applyBorder="1"/>
    <xf numFmtId="177" fontId="30" fillId="0" borderId="64" xfId="122" applyNumberFormat="1" applyFont="1" applyFill="1" applyBorder="1"/>
    <xf numFmtId="38" fontId="30" fillId="0" borderId="16" xfId="65" quotePrefix="1" applyFont="1" applyFill="1" applyBorder="1" applyAlignment="1">
      <alignment horizontal="right"/>
    </xf>
    <xf numFmtId="38" fontId="30" fillId="0" borderId="61" xfId="65" quotePrefix="1" applyFont="1" applyFill="1" applyBorder="1" applyAlignment="1">
      <alignment horizontal="right"/>
    </xf>
    <xf numFmtId="38" fontId="30" fillId="0" borderId="13" xfId="65" applyFont="1" applyFill="1" applyBorder="1" applyAlignment="1"/>
    <xf numFmtId="194" fontId="30" fillId="0" borderId="15" xfId="122" applyNumberFormat="1" applyFont="1" applyFill="1" applyBorder="1"/>
    <xf numFmtId="177" fontId="30" fillId="0" borderId="13" xfId="122" applyNumberFormat="1" applyFont="1" applyBorder="1" applyAlignment="1">
      <alignment horizontal="right"/>
    </xf>
    <xf numFmtId="177" fontId="30" fillId="0" borderId="15" xfId="122" applyNumberFormat="1" applyFont="1" applyBorder="1" applyAlignment="1">
      <alignment horizontal="right"/>
    </xf>
    <xf numFmtId="198" fontId="30" fillId="0" borderId="12" xfId="65" applyNumberFormat="1" applyFont="1" applyFill="1" applyBorder="1" applyAlignment="1"/>
    <xf numFmtId="177" fontId="30" fillId="0" borderId="48" xfId="122" applyNumberFormat="1" applyFont="1" applyFill="1" applyBorder="1" applyAlignment="1">
      <alignment horizontal="right"/>
    </xf>
    <xf numFmtId="38" fontId="30" fillId="0" borderId="22" xfId="65" applyFont="1" applyFill="1" applyBorder="1" applyAlignment="1"/>
    <xf numFmtId="194" fontId="30" fillId="0" borderId="22" xfId="122" applyNumberFormat="1" applyFont="1" applyFill="1" applyBorder="1"/>
    <xf numFmtId="38" fontId="30" fillId="0" borderId="50" xfId="65" applyFont="1" applyFill="1" applyBorder="1" applyAlignment="1"/>
    <xf numFmtId="0" fontId="30" fillId="0" borderId="75" xfId="126" applyFont="1" applyBorder="1"/>
    <xf numFmtId="186" fontId="30" fillId="0" borderId="75" xfId="126" applyNumberFormat="1" applyFont="1" applyBorder="1"/>
    <xf numFmtId="177" fontId="30" fillId="0" borderId="49" xfId="134" applyNumberFormat="1" applyFont="1" applyFill="1" applyBorder="1" applyAlignment="1">
      <alignment horizontal="center"/>
    </xf>
    <xf numFmtId="177" fontId="30" fillId="0" borderId="22" xfId="134" applyNumberFormat="1" applyFont="1" applyFill="1" applyBorder="1" applyAlignment="1">
      <alignment horizontal="center"/>
    </xf>
    <xf numFmtId="177" fontId="30" fillId="0" borderId="54" xfId="134" applyNumberFormat="1" applyFont="1" applyFill="1" applyBorder="1" applyAlignment="1">
      <alignment horizontal="center"/>
    </xf>
    <xf numFmtId="177" fontId="30" fillId="0" borderId="23" xfId="134" applyNumberFormat="1" applyFont="1" applyFill="1" applyBorder="1" applyAlignment="1">
      <alignment horizontal="center"/>
    </xf>
    <xf numFmtId="38" fontId="30" fillId="0" borderId="14" xfId="65" applyNumberFormat="1" applyFont="1" applyFill="1" applyBorder="1" applyAlignment="1"/>
    <xf numFmtId="189" fontId="30" fillId="0" borderId="24" xfId="134" applyNumberFormat="1" applyFont="1" applyFill="1" applyBorder="1" applyAlignment="1">
      <alignment horizontal="right" vertical="center"/>
    </xf>
    <xf numFmtId="38" fontId="30" fillId="0" borderId="12" xfId="65" applyNumberFormat="1" applyFont="1" applyFill="1" applyBorder="1" applyAlignment="1"/>
    <xf numFmtId="189" fontId="30" fillId="0" borderId="15" xfId="134" applyNumberFormat="1" applyFont="1" applyFill="1" applyBorder="1" applyAlignment="1">
      <alignment horizontal="right" vertical="center"/>
    </xf>
    <xf numFmtId="38" fontId="30" fillId="0" borderId="13" xfId="65" applyNumberFormat="1" applyFont="1" applyFill="1" applyBorder="1" applyAlignment="1"/>
    <xf numFmtId="189" fontId="30" fillId="0" borderId="12" xfId="134" applyNumberFormat="1" applyFont="1" applyFill="1" applyBorder="1" applyAlignment="1">
      <alignment horizontal="right" vertical="center"/>
    </xf>
    <xf numFmtId="38" fontId="30" fillId="0" borderId="13" xfId="65" applyNumberFormat="1" applyFont="1" applyFill="1" applyBorder="1" applyAlignment="1">
      <alignment horizontal="right"/>
    </xf>
    <xf numFmtId="38" fontId="30" fillId="0" borderId="12" xfId="134" applyNumberFormat="1" applyFont="1" applyFill="1" applyBorder="1" applyAlignment="1">
      <alignment horizontal="right"/>
    </xf>
    <xf numFmtId="38" fontId="30" fillId="0" borderId="49" xfId="134" applyNumberFormat="1" applyFont="1" applyFill="1" applyBorder="1" applyAlignment="1">
      <alignment horizontal="right"/>
    </xf>
    <xf numFmtId="38" fontId="30" fillId="0" borderId="22" xfId="65" applyNumberFormat="1" applyFont="1" applyFill="1" applyBorder="1" applyAlignment="1"/>
    <xf numFmtId="189" fontId="30" fillId="0" borderId="13" xfId="134" applyNumberFormat="1" applyFont="1" applyFill="1" applyBorder="1" applyAlignment="1">
      <alignment horizontal="right" vertical="center"/>
    </xf>
    <xf numFmtId="38" fontId="30" fillId="0" borderId="22" xfId="134" applyNumberFormat="1" applyFont="1" applyFill="1" applyBorder="1" applyAlignment="1">
      <alignment horizontal="right"/>
    </xf>
    <xf numFmtId="189" fontId="30" fillId="0" borderId="17" xfId="134" applyNumberFormat="1" applyFont="1" applyFill="1" applyBorder="1" applyAlignment="1">
      <alignment horizontal="right"/>
    </xf>
    <xf numFmtId="189" fontId="30" fillId="0" borderId="18" xfId="65" applyNumberFormat="1" applyFont="1" applyFill="1" applyBorder="1" applyAlignment="1"/>
    <xf numFmtId="189" fontId="30" fillId="0" borderId="18" xfId="134" applyNumberFormat="1" applyFont="1" applyFill="1" applyBorder="1" applyAlignment="1">
      <alignment horizontal="right" vertical="center"/>
    </xf>
    <xf numFmtId="189" fontId="30" fillId="0" borderId="69" xfId="134" applyNumberFormat="1" applyFont="1" applyFill="1" applyBorder="1" applyAlignment="1">
      <alignment horizontal="right" vertical="center"/>
    </xf>
    <xf numFmtId="189" fontId="30" fillId="0" borderId="18" xfId="134" applyNumberFormat="1" applyFont="1" applyFill="1" applyBorder="1" applyAlignment="1">
      <alignment horizontal="right"/>
    </xf>
    <xf numFmtId="0" fontId="30" fillId="0" borderId="81" xfId="134" applyFont="1" applyBorder="1" applyAlignment="1">
      <alignment horizontal="center"/>
    </xf>
    <xf numFmtId="38" fontId="30" fillId="0" borderId="21" xfId="134" applyNumberFormat="1" applyFont="1" applyFill="1" applyBorder="1" applyAlignment="1">
      <alignment horizontal="right"/>
    </xf>
    <xf numFmtId="0" fontId="30" fillId="0" borderId="0" xfId="134" applyFont="1" applyBorder="1" applyAlignment="1">
      <alignment horizontal="center"/>
    </xf>
    <xf numFmtId="177" fontId="30" fillId="0" borderId="0" xfId="134" applyNumberFormat="1" applyFont="1" applyBorder="1" applyAlignment="1">
      <alignment horizontal="right"/>
    </xf>
    <xf numFmtId="177" fontId="30" fillId="0" borderId="0" xfId="134" applyNumberFormat="1" applyFont="1" applyBorder="1"/>
    <xf numFmtId="177" fontId="30" fillId="0" borderId="0" xfId="134" applyNumberFormat="1" applyFont="1"/>
    <xf numFmtId="0" fontId="30" fillId="0" borderId="0" xfId="134" applyFont="1" applyFill="1"/>
    <xf numFmtId="0" fontId="30" fillId="0" borderId="0" xfId="132" applyFont="1" applyFill="1"/>
    <xf numFmtId="177" fontId="30" fillId="0" borderId="0" xfId="134" quotePrefix="1" applyNumberFormat="1" applyFont="1" applyFill="1" applyAlignment="1">
      <alignment horizontal="right"/>
    </xf>
    <xf numFmtId="0" fontId="30" fillId="0" borderId="0" xfId="133" applyFont="1"/>
    <xf numFmtId="177" fontId="30" fillId="0" borderId="0" xfId="133" applyNumberFormat="1" applyFont="1"/>
    <xf numFmtId="177" fontId="30" fillId="0" borderId="0" xfId="133" quotePrefix="1" applyNumberFormat="1" applyFont="1" applyAlignment="1">
      <alignment horizontal="right"/>
    </xf>
    <xf numFmtId="0" fontId="30" fillId="0" borderId="0" xfId="133" applyFont="1" applyFill="1"/>
    <xf numFmtId="177" fontId="30" fillId="0" borderId="0" xfId="133" quotePrefix="1" applyNumberFormat="1" applyFont="1" applyFill="1" applyAlignment="1">
      <alignment horizontal="right"/>
    </xf>
    <xf numFmtId="0" fontId="30" fillId="0" borderId="0" xfId="132" applyFont="1"/>
    <xf numFmtId="177" fontId="30" fillId="0" borderId="0" xfId="132" applyNumberFormat="1" applyFont="1"/>
    <xf numFmtId="177" fontId="30" fillId="0" borderId="49" xfId="86" applyNumberFormat="1" applyFont="1" applyFill="1" applyBorder="1" applyAlignment="1">
      <alignment horizontal="center" vertical="center"/>
    </xf>
    <xf numFmtId="177" fontId="30" fillId="0" borderId="22" xfId="86" applyNumberFormat="1" applyFont="1" applyFill="1" applyBorder="1" applyAlignment="1">
      <alignment horizontal="center" vertical="center"/>
    </xf>
    <xf numFmtId="177" fontId="30" fillId="0" borderId="54" xfId="86" applyNumberFormat="1" applyFont="1" applyFill="1" applyBorder="1" applyAlignment="1">
      <alignment horizontal="center" vertical="center"/>
    </xf>
    <xf numFmtId="177" fontId="30" fillId="0" borderId="23" xfId="86" applyNumberFormat="1" applyFont="1" applyFill="1" applyBorder="1" applyAlignment="1">
      <alignment horizontal="center" vertical="center"/>
    </xf>
    <xf numFmtId="189" fontId="30" fillId="0" borderId="14" xfId="86" applyNumberFormat="1" applyFont="1" applyFill="1" applyBorder="1"/>
    <xf numFmtId="189" fontId="30" fillId="0" borderId="19" xfId="65" applyNumberFormat="1" applyFont="1" applyFill="1" applyBorder="1" applyAlignment="1"/>
    <xf numFmtId="38" fontId="30" fillId="0" borderId="19" xfId="65" applyNumberFormat="1" applyFont="1" applyFill="1" applyBorder="1" applyAlignment="1"/>
    <xf numFmtId="189" fontId="30" fillId="0" borderId="27" xfId="65" applyNumberFormat="1" applyFont="1" applyFill="1" applyBorder="1" applyAlignment="1"/>
    <xf numFmtId="38" fontId="30" fillId="0" borderId="27" xfId="65" applyNumberFormat="1" applyFont="1" applyFill="1" applyBorder="1" applyAlignment="1"/>
    <xf numFmtId="189" fontId="30" fillId="0" borderId="16" xfId="65" applyNumberFormat="1" applyFont="1" applyFill="1" applyBorder="1" applyAlignment="1"/>
    <xf numFmtId="38" fontId="30" fillId="0" borderId="16" xfId="65" applyNumberFormat="1" applyFont="1" applyFill="1" applyBorder="1" applyAlignment="1"/>
    <xf numFmtId="189" fontId="30" fillId="0" borderId="82" xfId="86" applyNumberFormat="1" applyFont="1" applyFill="1" applyBorder="1"/>
    <xf numFmtId="189" fontId="30" fillId="0" borderId="83" xfId="65" applyNumberFormat="1" applyFont="1" applyFill="1" applyBorder="1" applyAlignment="1"/>
    <xf numFmtId="38" fontId="30" fillId="0" borderId="83" xfId="65" applyNumberFormat="1" applyFont="1" applyFill="1" applyBorder="1" applyAlignment="1"/>
    <xf numFmtId="177" fontId="30" fillId="0" borderId="0" xfId="86" applyNumberFormat="1" applyFont="1" applyBorder="1"/>
    <xf numFmtId="177" fontId="30" fillId="0" borderId="71" xfId="86" applyNumberFormat="1" applyFont="1" applyBorder="1"/>
    <xf numFmtId="177" fontId="30" fillId="0" borderId="0" xfId="86" applyNumberFormat="1" applyFont="1"/>
    <xf numFmtId="0" fontId="30" fillId="0" borderId="0" xfId="86" applyFont="1" applyBorder="1"/>
    <xf numFmtId="0" fontId="30" fillId="0" borderId="22" xfId="89" applyFont="1" applyFill="1" applyBorder="1" applyAlignment="1">
      <alignment horizontal="center"/>
    </xf>
    <xf numFmtId="0" fontId="30" fillId="0" borderId="49" xfId="89" applyFont="1" applyFill="1" applyBorder="1" applyAlignment="1">
      <alignment horizontal="center"/>
    </xf>
    <xf numFmtId="0" fontId="30" fillId="0" borderId="65" xfId="89" applyFont="1" applyFill="1" applyBorder="1" applyAlignment="1">
      <alignment horizontal="center"/>
    </xf>
    <xf numFmtId="0" fontId="30" fillId="0" borderId="84" xfId="89" applyFont="1" applyFill="1" applyBorder="1" applyAlignment="1">
      <alignment horizontal="center"/>
    </xf>
    <xf numFmtId="189" fontId="30" fillId="0" borderId="14" xfId="89" applyNumberFormat="1" applyFont="1" applyFill="1" applyBorder="1"/>
    <xf numFmtId="189" fontId="30" fillId="0" borderId="13" xfId="65" applyNumberFormat="1" applyFont="1" applyFill="1" applyBorder="1" applyAlignment="1"/>
    <xf numFmtId="189" fontId="30" fillId="0" borderId="49" xfId="65" applyNumberFormat="1" applyFont="1" applyFill="1" applyBorder="1" applyAlignment="1"/>
    <xf numFmtId="189" fontId="30" fillId="0" borderId="13" xfId="89" applyNumberFormat="1" applyFont="1" applyFill="1" applyBorder="1"/>
    <xf numFmtId="189" fontId="30" fillId="0" borderId="22" xfId="65" applyNumberFormat="1" applyFont="1" applyFill="1" applyBorder="1" applyAlignment="1"/>
    <xf numFmtId="189" fontId="30" fillId="0" borderId="22" xfId="89" applyNumberFormat="1" applyFont="1" applyFill="1" applyBorder="1"/>
    <xf numFmtId="189" fontId="30" fillId="0" borderId="17" xfId="65" applyNumberFormat="1" applyFont="1" applyFill="1" applyBorder="1" applyAlignment="1"/>
    <xf numFmtId="189" fontId="30" fillId="0" borderId="18" xfId="89" applyNumberFormat="1" applyFont="1" applyFill="1" applyBorder="1"/>
    <xf numFmtId="189" fontId="30" fillId="0" borderId="55" xfId="89" applyNumberFormat="1" applyFont="1" applyFill="1" applyBorder="1"/>
    <xf numFmtId="0" fontId="30" fillId="0" borderId="0" xfId="76" applyFont="1" applyFill="1"/>
    <xf numFmtId="0" fontId="30" fillId="0" borderId="0" xfId="76" applyFont="1" applyFill="1" applyBorder="1"/>
    <xf numFmtId="0" fontId="30" fillId="0" borderId="85" xfId="92" applyFont="1" applyFill="1" applyBorder="1" applyAlignment="1">
      <alignment horizontal="center" shrinkToFit="1"/>
    </xf>
    <xf numFmtId="0" fontId="30" fillId="0" borderId="86" xfId="92" applyFont="1" applyFill="1" applyBorder="1" applyAlignment="1">
      <alignment horizontal="center" shrinkToFit="1"/>
    </xf>
    <xf numFmtId="177" fontId="30" fillId="0" borderId="49" xfId="95" applyNumberFormat="1" applyFont="1" applyFill="1" applyBorder="1" applyAlignment="1">
      <alignment horizontal="distributed"/>
    </xf>
    <xf numFmtId="187" fontId="30" fillId="0" borderId="22" xfId="95" applyNumberFormat="1" applyFont="1" applyFill="1" applyBorder="1" applyAlignment="1">
      <alignment horizontal="center"/>
    </xf>
    <xf numFmtId="188" fontId="30" fillId="0" borderId="22" xfId="95" applyNumberFormat="1" applyFont="1" applyFill="1" applyBorder="1" applyAlignment="1">
      <alignment horizontal="center"/>
    </xf>
    <xf numFmtId="177" fontId="30" fillId="0" borderId="22" xfId="95" applyNumberFormat="1" applyFont="1" applyFill="1" applyBorder="1" applyAlignment="1">
      <alignment horizontal="distributed"/>
    </xf>
    <xf numFmtId="188" fontId="30" fillId="0" borderId="23" xfId="95" applyNumberFormat="1" applyFont="1" applyFill="1" applyBorder="1" applyAlignment="1">
      <alignment horizontal="center"/>
    </xf>
    <xf numFmtId="38" fontId="30" fillId="0" borderId="24" xfId="65" applyFont="1" applyFill="1" applyBorder="1" applyAlignment="1">
      <alignment horizontal="right"/>
    </xf>
    <xf numFmtId="197" fontId="30" fillId="0" borderId="24" xfId="95" applyNumberFormat="1" applyFont="1" applyFill="1" applyBorder="1"/>
    <xf numFmtId="196" fontId="30" fillId="0" borderId="45" xfId="95" applyNumberFormat="1" applyFont="1" applyFill="1" applyBorder="1" applyAlignment="1">
      <alignment horizontal="right"/>
    </xf>
    <xf numFmtId="196" fontId="30" fillId="0" borderId="24" xfId="95" applyNumberFormat="1" applyFont="1" applyFill="1" applyBorder="1" applyAlignment="1">
      <alignment horizontal="right"/>
    </xf>
    <xf numFmtId="196" fontId="30" fillId="0" borderId="14" xfId="95" applyNumberFormat="1" applyFont="1" applyFill="1" applyBorder="1"/>
    <xf numFmtId="0" fontId="30" fillId="0" borderId="87" xfId="65" applyNumberFormat="1" applyFont="1" applyFill="1" applyBorder="1" applyAlignment="1">
      <alignment horizontal="right"/>
    </xf>
    <xf numFmtId="0" fontId="30" fillId="0" borderId="88" xfId="95" applyNumberFormat="1" applyFont="1" applyFill="1" applyBorder="1" applyAlignment="1">
      <alignment horizontal="right"/>
    </xf>
    <xf numFmtId="197" fontId="30" fillId="0" borderId="14" xfId="95" applyNumberFormat="1" applyFont="1" applyFill="1" applyBorder="1"/>
    <xf numFmtId="196" fontId="30" fillId="0" borderId="12" xfId="95" applyNumberFormat="1" applyFont="1" applyFill="1" applyBorder="1" applyAlignment="1">
      <alignment horizontal="right"/>
    </xf>
    <xf numFmtId="197" fontId="30" fillId="0" borderId="52" xfId="95" applyNumberFormat="1" applyFont="1" applyFill="1" applyBorder="1"/>
    <xf numFmtId="196" fontId="30" fillId="0" borderId="14" xfId="95" applyNumberFormat="1" applyFont="1" applyFill="1" applyBorder="1" applyAlignment="1">
      <alignment horizontal="right"/>
    </xf>
    <xf numFmtId="196" fontId="30" fillId="0" borderId="22" xfId="95" applyNumberFormat="1" applyFont="1" applyFill="1" applyBorder="1"/>
    <xf numFmtId="197" fontId="30" fillId="0" borderId="22" xfId="95" applyNumberFormat="1" applyFont="1" applyFill="1" applyBorder="1"/>
    <xf numFmtId="38" fontId="30" fillId="0" borderId="17" xfId="65" applyFont="1" applyFill="1" applyBorder="1" applyAlignment="1"/>
    <xf numFmtId="197" fontId="30" fillId="0" borderId="18" xfId="95" applyNumberFormat="1" applyFont="1" applyFill="1" applyBorder="1"/>
    <xf numFmtId="196" fontId="30" fillId="0" borderId="18" xfId="95" applyNumberFormat="1" applyFont="1" applyFill="1" applyBorder="1" applyAlignment="1">
      <alignment horizontal="right"/>
    </xf>
    <xf numFmtId="196" fontId="30" fillId="0" borderId="18" xfId="95" applyNumberFormat="1" applyFont="1" applyFill="1" applyBorder="1"/>
    <xf numFmtId="177" fontId="30" fillId="0" borderId="49" xfId="98" applyNumberFormat="1" applyFont="1" applyFill="1" applyBorder="1" applyAlignment="1">
      <alignment horizontal="distributed"/>
    </xf>
    <xf numFmtId="177" fontId="30" fillId="0" borderId="22" xfId="98" applyNumberFormat="1" applyFont="1" applyFill="1" applyBorder="1" applyAlignment="1">
      <alignment horizontal="center"/>
    </xf>
    <xf numFmtId="177" fontId="30" fillId="0" borderId="54" xfId="98" applyNumberFormat="1" applyFont="1" applyFill="1" applyBorder="1" applyAlignment="1">
      <alignment horizontal="center"/>
    </xf>
    <xf numFmtId="177" fontId="30" fillId="0" borderId="22" xfId="98" applyNumberFormat="1" applyFont="1" applyFill="1" applyBorder="1" applyAlignment="1">
      <alignment horizontal="distributed"/>
    </xf>
    <xf numFmtId="177" fontId="30" fillId="0" borderId="23" xfId="98" applyNumberFormat="1" applyFont="1" applyFill="1" applyBorder="1" applyAlignment="1">
      <alignment horizontal="center"/>
    </xf>
    <xf numFmtId="38" fontId="30" fillId="0" borderId="13" xfId="65" applyFont="1" applyFill="1" applyBorder="1" applyAlignment="1">
      <alignment horizontal="right"/>
    </xf>
    <xf numFmtId="176" fontId="30" fillId="0" borderId="45" xfId="98" applyNumberFormat="1" applyFont="1" applyFill="1" applyBorder="1"/>
    <xf numFmtId="176" fontId="30" fillId="0" borderId="45" xfId="98" applyNumberFormat="1" applyFont="1" applyFill="1" applyBorder="1" applyAlignment="1">
      <alignment horizontal="right"/>
    </xf>
    <xf numFmtId="176" fontId="30" fillId="0" borderId="46" xfId="98" applyNumberFormat="1" applyFont="1" applyFill="1" applyBorder="1" applyAlignment="1">
      <alignment horizontal="right"/>
    </xf>
    <xf numFmtId="38" fontId="30" fillId="0" borderId="12" xfId="65" applyFont="1" applyFill="1" applyBorder="1" applyAlignment="1">
      <alignment horizontal="right"/>
    </xf>
    <xf numFmtId="176" fontId="30" fillId="0" borderId="12" xfId="98" applyNumberFormat="1" applyFont="1" applyFill="1" applyBorder="1"/>
    <xf numFmtId="176" fontId="30" fillId="0" borderId="12" xfId="98" applyNumberFormat="1" applyFont="1" applyFill="1" applyBorder="1" applyAlignment="1">
      <alignment horizontal="right"/>
    </xf>
    <xf numFmtId="176" fontId="30" fillId="0" borderId="47" xfId="98" applyNumberFormat="1" applyFont="1" applyFill="1" applyBorder="1" applyAlignment="1">
      <alignment horizontal="right"/>
    </xf>
    <xf numFmtId="176" fontId="30" fillId="0" borderId="13" xfId="98" applyNumberFormat="1" applyFont="1" applyFill="1" applyBorder="1" applyAlignment="1">
      <alignment horizontal="right"/>
    </xf>
    <xf numFmtId="176" fontId="30" fillId="0" borderId="48" xfId="98" applyNumberFormat="1" applyFont="1" applyFill="1" applyBorder="1" applyAlignment="1">
      <alignment horizontal="right"/>
    </xf>
    <xf numFmtId="176" fontId="30" fillId="0" borderId="18" xfId="98" applyNumberFormat="1" applyFont="1" applyFill="1" applyBorder="1"/>
    <xf numFmtId="38" fontId="30" fillId="0" borderId="17" xfId="65" applyFont="1" applyFill="1" applyBorder="1" applyAlignment="1">
      <alignment horizontal="right"/>
    </xf>
    <xf numFmtId="38" fontId="30" fillId="0" borderId="18" xfId="65" applyFont="1" applyFill="1" applyBorder="1" applyAlignment="1">
      <alignment horizontal="right"/>
    </xf>
    <xf numFmtId="176" fontId="30" fillId="0" borderId="14" xfId="98" applyNumberFormat="1" applyFont="1" applyFill="1" applyBorder="1"/>
    <xf numFmtId="176" fontId="30" fillId="0" borderId="89" xfId="98" applyNumberFormat="1" applyFont="1" applyFill="1" applyBorder="1"/>
    <xf numFmtId="176" fontId="30" fillId="0" borderId="89" xfId="98" applyNumberFormat="1" applyFont="1" applyFill="1" applyBorder="1" applyAlignment="1">
      <alignment horizontal="right"/>
    </xf>
    <xf numFmtId="176" fontId="30" fillId="0" borderId="72" xfId="98" applyNumberFormat="1" applyFont="1" applyFill="1" applyBorder="1" applyAlignment="1">
      <alignment horizontal="right"/>
    </xf>
    <xf numFmtId="38" fontId="30" fillId="0" borderId="22" xfId="65" applyFont="1" applyFill="1" applyBorder="1" applyAlignment="1">
      <alignment horizontal="right"/>
    </xf>
    <xf numFmtId="176" fontId="30" fillId="0" borderId="15" xfId="98" applyNumberFormat="1" applyFont="1" applyFill="1" applyBorder="1"/>
    <xf numFmtId="176" fontId="30" fillId="0" borderId="15" xfId="98" applyNumberFormat="1" applyFont="1" applyFill="1" applyBorder="1" applyAlignment="1">
      <alignment horizontal="right"/>
    </xf>
    <xf numFmtId="176" fontId="30" fillId="0" borderId="51" xfId="98" applyNumberFormat="1" applyFont="1" applyFill="1" applyBorder="1" applyAlignment="1">
      <alignment horizontal="right"/>
    </xf>
    <xf numFmtId="38" fontId="30" fillId="0" borderId="20" xfId="65" applyFont="1" applyFill="1" applyBorder="1" applyAlignment="1"/>
    <xf numFmtId="176" fontId="30" fillId="0" borderId="31" xfId="98" applyNumberFormat="1" applyFont="1" applyFill="1" applyBorder="1"/>
    <xf numFmtId="38" fontId="30" fillId="0" borderId="20" xfId="65" applyFont="1" applyFill="1" applyBorder="1" applyAlignment="1">
      <alignment horizontal="right"/>
    </xf>
    <xf numFmtId="176" fontId="30" fillId="0" borderId="31" xfId="98" applyNumberFormat="1" applyFont="1" applyFill="1" applyBorder="1" applyAlignment="1">
      <alignment horizontal="right"/>
    </xf>
    <xf numFmtId="38" fontId="30" fillId="0" borderId="31" xfId="65" applyFont="1" applyFill="1" applyBorder="1" applyAlignment="1">
      <alignment horizontal="right"/>
    </xf>
    <xf numFmtId="176" fontId="30" fillId="0" borderId="90" xfId="98" applyNumberFormat="1" applyFont="1" applyFill="1" applyBorder="1" applyAlignment="1">
      <alignment horizontal="right"/>
    </xf>
    <xf numFmtId="176" fontId="30" fillId="0" borderId="18" xfId="98" applyNumberFormat="1" applyFont="1" applyFill="1" applyBorder="1" applyAlignment="1">
      <alignment horizontal="right"/>
    </xf>
    <xf numFmtId="0" fontId="30" fillId="0" borderId="49" xfId="101" applyFont="1" applyFill="1" applyBorder="1" applyAlignment="1">
      <alignment horizontal="center"/>
    </xf>
    <xf numFmtId="0" fontId="30" fillId="0" borderId="22" xfId="101" applyFont="1" applyFill="1" applyBorder="1" applyAlignment="1">
      <alignment horizontal="center"/>
    </xf>
    <xf numFmtId="0" fontId="30" fillId="0" borderId="65" xfId="101" applyFont="1" applyFill="1" applyBorder="1" applyAlignment="1">
      <alignment horizontal="center"/>
    </xf>
    <xf numFmtId="0" fontId="30" fillId="0" borderId="84" xfId="101" applyFont="1" applyFill="1" applyBorder="1" applyAlignment="1">
      <alignment horizontal="center"/>
    </xf>
    <xf numFmtId="0" fontId="30" fillId="0" borderId="81" xfId="101" applyFont="1" applyFill="1" applyBorder="1" applyAlignment="1">
      <alignment horizontal="distributed"/>
    </xf>
    <xf numFmtId="38" fontId="30" fillId="0" borderId="14" xfId="65" applyFont="1" applyFill="1" applyBorder="1" applyAlignment="1">
      <alignment horizontal="right"/>
    </xf>
    <xf numFmtId="177" fontId="30" fillId="0" borderId="45" xfId="101" applyNumberFormat="1" applyFont="1" applyFill="1" applyBorder="1"/>
    <xf numFmtId="177" fontId="30" fillId="0" borderId="46" xfId="101" applyNumberFormat="1" applyFont="1" applyFill="1" applyBorder="1"/>
    <xf numFmtId="0" fontId="30" fillId="0" borderId="79" xfId="101" applyFont="1" applyFill="1" applyBorder="1" applyAlignment="1">
      <alignment horizontal="distributed"/>
    </xf>
    <xf numFmtId="38" fontId="30" fillId="0" borderId="47" xfId="101" applyNumberFormat="1" applyFont="1" applyFill="1" applyBorder="1" applyAlignment="1">
      <alignment horizontal="right"/>
    </xf>
    <xf numFmtId="177" fontId="30" fillId="0" borderId="12" xfId="101" applyNumberFormat="1" applyFont="1" applyFill="1" applyBorder="1" applyAlignment="1">
      <alignment horizontal="right"/>
    </xf>
    <xf numFmtId="177" fontId="30" fillId="0" borderId="47" xfId="101" applyNumberFormat="1" applyFont="1" applyFill="1" applyBorder="1" applyAlignment="1">
      <alignment horizontal="right"/>
    </xf>
    <xf numFmtId="177" fontId="30" fillId="0" borderId="12" xfId="101" applyNumberFormat="1" applyFont="1" applyFill="1" applyBorder="1"/>
    <xf numFmtId="177" fontId="30" fillId="0" borderId="47" xfId="101" applyNumberFormat="1" applyFont="1" applyFill="1" applyBorder="1"/>
    <xf numFmtId="177" fontId="30" fillId="0" borderId="51" xfId="101" applyNumberFormat="1" applyFont="1" applyFill="1" applyBorder="1" applyAlignment="1">
      <alignment horizontal="right"/>
    </xf>
    <xf numFmtId="177" fontId="30" fillId="0" borderId="15" xfId="101" applyNumberFormat="1" applyFont="1" applyFill="1" applyBorder="1" applyAlignment="1">
      <alignment horizontal="right"/>
    </xf>
    <xf numFmtId="38" fontId="30" fillId="0" borderId="51" xfId="101" applyNumberFormat="1" applyFont="1" applyFill="1" applyBorder="1" applyAlignment="1">
      <alignment horizontal="right"/>
    </xf>
    <xf numFmtId="37" fontId="30" fillId="0" borderId="47" xfId="101" applyNumberFormat="1" applyFont="1" applyFill="1" applyBorder="1" applyAlignment="1">
      <alignment horizontal="right"/>
    </xf>
    <xf numFmtId="177" fontId="30" fillId="0" borderId="54" xfId="101" applyNumberFormat="1" applyFont="1" applyFill="1" applyBorder="1" applyAlignment="1">
      <alignment horizontal="right"/>
    </xf>
    <xf numFmtId="177" fontId="30" fillId="0" borderId="22" xfId="101" applyNumberFormat="1" applyFont="1" applyFill="1" applyBorder="1" applyAlignment="1">
      <alignment horizontal="right"/>
    </xf>
    <xf numFmtId="37" fontId="30" fillId="0" borderId="54" xfId="101" applyNumberFormat="1" applyFont="1" applyFill="1" applyBorder="1" applyAlignment="1">
      <alignment horizontal="right"/>
    </xf>
    <xf numFmtId="177" fontId="30" fillId="0" borderId="55" xfId="101" applyNumberFormat="1" applyFont="1" applyFill="1" applyBorder="1"/>
    <xf numFmtId="0" fontId="30" fillId="0" borderId="0" xfId="101" applyFont="1" applyFill="1" applyBorder="1" applyAlignment="1">
      <alignment horizontal="distributed"/>
    </xf>
    <xf numFmtId="177" fontId="30" fillId="0" borderId="0" xfId="101" applyNumberFormat="1" applyFont="1" applyFill="1" applyBorder="1"/>
    <xf numFmtId="177" fontId="30" fillId="0" borderId="71" xfId="101" applyNumberFormat="1" applyFont="1" applyFill="1" applyBorder="1"/>
    <xf numFmtId="177" fontId="30" fillId="0" borderId="0" xfId="101" applyNumberFormat="1" applyFont="1" applyFill="1"/>
    <xf numFmtId="0" fontId="30" fillId="0" borderId="0" xfId="101" applyFont="1" applyFill="1" applyBorder="1"/>
    <xf numFmtId="0" fontId="31" fillId="0" borderId="71" xfId="101" applyFont="1" applyFill="1" applyBorder="1"/>
    <xf numFmtId="0" fontId="30" fillId="0" borderId="71" xfId="101" applyFont="1" applyFill="1" applyBorder="1"/>
    <xf numFmtId="177" fontId="30" fillId="0" borderId="71" xfId="101" quotePrefix="1" applyNumberFormat="1" applyFont="1" applyFill="1" applyBorder="1" applyAlignment="1">
      <alignment horizontal="right"/>
    </xf>
    <xf numFmtId="0" fontId="32" fillId="0" borderId="0" xfId="101" applyFont="1" applyFill="1" applyAlignment="1">
      <alignment vertical="center"/>
    </xf>
    <xf numFmtId="0" fontId="32" fillId="0" borderId="0" xfId="101" applyFont="1" applyFill="1" applyAlignment="1"/>
    <xf numFmtId="0" fontId="32" fillId="0" borderId="0" xfId="101" applyFont="1" applyFill="1" applyAlignment="1">
      <alignment shrinkToFit="1"/>
    </xf>
    <xf numFmtId="0" fontId="30" fillId="0" borderId="0" xfId="99" applyFont="1" applyFill="1"/>
    <xf numFmtId="0" fontId="32" fillId="0" borderId="0" xfId="99" applyFont="1" applyFill="1" applyAlignment="1">
      <alignment vertical="center"/>
    </xf>
    <xf numFmtId="0" fontId="33" fillId="0" borderId="0" xfId="81" applyFont="1" applyFill="1" applyAlignment="1"/>
    <xf numFmtId="0" fontId="33" fillId="0" borderId="0" xfId="81" applyFont="1" applyFill="1" applyAlignment="1">
      <alignment shrinkToFit="1"/>
    </xf>
    <xf numFmtId="0" fontId="30" fillId="0" borderId="0" xfId="101" quotePrefix="1" applyFont="1" applyFill="1" applyAlignment="1"/>
    <xf numFmtId="0" fontId="30" fillId="0" borderId="0" xfId="101" applyFont="1" applyFill="1" applyAlignment="1"/>
    <xf numFmtId="0" fontId="32" fillId="0" borderId="0" xfId="99" applyFont="1" applyFill="1"/>
    <xf numFmtId="177" fontId="30" fillId="0" borderId="0" xfId="99" applyNumberFormat="1" applyFont="1" applyFill="1"/>
    <xf numFmtId="177" fontId="30" fillId="0" borderId="0" xfId="99" applyNumberFormat="1" applyFont="1" applyFill="1" applyBorder="1"/>
    <xf numFmtId="0" fontId="32" fillId="0" borderId="0" xfId="99" applyFont="1" applyFill="1" applyAlignment="1"/>
    <xf numFmtId="195" fontId="30" fillId="0" borderId="24" xfId="104" applyNumberFormat="1" applyFont="1" applyFill="1" applyBorder="1"/>
    <xf numFmtId="195" fontId="30" fillId="0" borderId="59" xfId="104" applyNumberFormat="1" applyFont="1" applyFill="1" applyBorder="1"/>
    <xf numFmtId="39" fontId="30" fillId="0" borderId="24" xfId="104" applyNumberFormat="1" applyFont="1" applyFill="1" applyBorder="1"/>
    <xf numFmtId="39" fontId="30" fillId="0" borderId="42" xfId="104" applyNumberFormat="1" applyFont="1" applyFill="1" applyBorder="1"/>
    <xf numFmtId="182" fontId="30" fillId="0" borderId="26" xfId="104" applyNumberFormat="1" applyFont="1" applyFill="1" applyBorder="1"/>
    <xf numFmtId="182" fontId="30" fillId="0" borderId="59" xfId="104" applyNumberFormat="1" applyFont="1" applyFill="1" applyBorder="1"/>
    <xf numFmtId="182" fontId="30" fillId="0" borderId="24" xfId="104" applyNumberFormat="1" applyFont="1" applyFill="1" applyBorder="1"/>
    <xf numFmtId="182" fontId="30" fillId="0" borderId="42" xfId="104" applyNumberFormat="1" applyFont="1" applyFill="1" applyBorder="1"/>
    <xf numFmtId="195" fontId="30" fillId="0" borderId="12" xfId="104" applyNumberFormat="1" applyFont="1" applyFill="1" applyBorder="1"/>
    <xf numFmtId="195" fontId="30" fillId="0" borderId="61" xfId="104" applyNumberFormat="1" applyFont="1" applyFill="1" applyBorder="1"/>
    <xf numFmtId="39" fontId="30" fillId="0" borderId="12" xfId="104" applyNumberFormat="1" applyFont="1" applyFill="1" applyBorder="1"/>
    <xf numFmtId="39" fontId="30" fillId="0" borderId="33" xfId="104" applyNumberFormat="1" applyFont="1" applyFill="1" applyBorder="1"/>
    <xf numFmtId="182" fontId="30" fillId="0" borderId="16" xfId="104" applyNumberFormat="1" applyFont="1" applyFill="1" applyBorder="1"/>
    <xf numFmtId="182" fontId="30" fillId="0" borderId="61" xfId="104" applyNumberFormat="1" applyFont="1" applyFill="1" applyBorder="1"/>
    <xf numFmtId="182" fontId="30" fillId="0" borderId="12" xfId="104" applyNumberFormat="1" applyFont="1" applyFill="1" applyBorder="1"/>
    <xf numFmtId="182" fontId="30" fillId="0" borderId="33" xfId="104" applyNumberFormat="1" applyFont="1" applyFill="1" applyBorder="1"/>
    <xf numFmtId="182" fontId="30" fillId="0" borderId="19" xfId="104" applyNumberFormat="1" applyFont="1" applyFill="1" applyBorder="1"/>
    <xf numFmtId="182" fontId="30" fillId="0" borderId="0" xfId="104" applyNumberFormat="1" applyFont="1" applyFill="1" applyBorder="1"/>
    <xf numFmtId="182" fontId="30" fillId="0" borderId="13" xfId="104" applyNumberFormat="1" applyFont="1" applyFill="1" applyBorder="1"/>
    <xf numFmtId="182" fontId="30" fillId="0" borderId="41" xfId="104" applyNumberFormat="1" applyFont="1" applyFill="1" applyBorder="1"/>
    <xf numFmtId="182" fontId="30" fillId="0" borderId="27" xfId="104" applyNumberFormat="1" applyFont="1" applyFill="1" applyBorder="1"/>
    <xf numFmtId="182" fontId="30" fillId="0" borderId="68" xfId="104" applyNumberFormat="1" applyFont="1" applyFill="1" applyBorder="1"/>
    <xf numFmtId="182" fontId="30" fillId="0" borderId="15" xfId="104" applyNumberFormat="1" applyFont="1" applyFill="1" applyBorder="1"/>
    <xf numFmtId="182" fontId="30" fillId="0" borderId="37" xfId="104" applyNumberFormat="1" applyFont="1" applyFill="1" applyBorder="1"/>
    <xf numFmtId="39" fontId="30" fillId="0" borderId="91" xfId="104" applyNumberFormat="1" applyFont="1" applyFill="1" applyBorder="1"/>
    <xf numFmtId="195" fontId="30" fillId="0" borderId="22" xfId="104" applyNumberFormat="1" applyFont="1" applyFill="1" applyBorder="1"/>
    <xf numFmtId="195" fontId="30" fillId="0" borderId="65" xfId="104" applyNumberFormat="1" applyFont="1" applyFill="1" applyBorder="1"/>
    <xf numFmtId="39" fontId="30" fillId="0" borderId="15" xfId="104" applyNumberFormat="1" applyFont="1" applyFill="1" applyBorder="1"/>
    <xf numFmtId="39" fontId="30" fillId="0" borderId="23" xfId="104" applyNumberFormat="1" applyFont="1" applyFill="1" applyBorder="1"/>
    <xf numFmtId="195" fontId="30" fillId="0" borderId="76" xfId="104" applyNumberFormat="1" applyFont="1" applyBorder="1"/>
    <xf numFmtId="195" fontId="30" fillId="0" borderId="69" xfId="104" applyNumberFormat="1" applyFont="1" applyBorder="1"/>
    <xf numFmtId="195" fontId="30" fillId="0" borderId="69" xfId="104" applyNumberFormat="1" applyFont="1" applyFill="1" applyBorder="1"/>
    <xf numFmtId="195" fontId="30" fillId="0" borderId="18" xfId="104" applyNumberFormat="1" applyFont="1" applyFill="1" applyBorder="1"/>
    <xf numFmtId="39" fontId="30" fillId="0" borderId="36" xfId="104" applyNumberFormat="1" applyFont="1" applyFill="1" applyBorder="1"/>
    <xf numFmtId="182" fontId="30" fillId="0" borderId="45" xfId="104" applyNumberFormat="1" applyFont="1" applyFill="1" applyBorder="1"/>
    <xf numFmtId="182" fontId="30" fillId="0" borderId="46" xfId="104" applyNumberFormat="1" applyFont="1" applyFill="1" applyBorder="1"/>
    <xf numFmtId="182" fontId="30" fillId="0" borderId="18" xfId="104" applyNumberFormat="1" applyFont="1" applyFill="1" applyBorder="1"/>
    <xf numFmtId="182" fontId="30" fillId="0" borderId="36" xfId="104" applyNumberFormat="1" applyFont="1" applyFill="1" applyBorder="1"/>
    <xf numFmtId="195" fontId="30" fillId="0" borderId="25" xfId="104" applyNumberFormat="1" applyFont="1" applyFill="1" applyBorder="1"/>
    <xf numFmtId="195" fontId="30" fillId="0" borderId="63" xfId="104" applyNumberFormat="1" applyFont="1" applyFill="1" applyBorder="1"/>
    <xf numFmtId="39" fontId="30" fillId="0" borderId="14" xfId="104" applyNumberFormat="1" applyFont="1" applyFill="1" applyBorder="1"/>
    <xf numFmtId="39" fontId="30" fillId="0" borderId="92" xfId="104" applyNumberFormat="1" applyFont="1" applyFill="1" applyBorder="1"/>
    <xf numFmtId="182" fontId="30" fillId="0" borderId="25" xfId="104" applyNumberFormat="1" applyFont="1" applyFill="1" applyBorder="1"/>
    <xf numFmtId="182" fontId="30" fillId="0" borderId="63" xfId="104" applyNumberFormat="1" applyFont="1" applyFill="1" applyBorder="1"/>
    <xf numFmtId="182" fontId="30" fillId="0" borderId="39" xfId="104" applyNumberFormat="1" applyFont="1" applyFill="1" applyBorder="1"/>
    <xf numFmtId="39" fontId="30" fillId="0" borderId="22" xfId="104" applyNumberFormat="1" applyFont="1" applyFill="1" applyBorder="1"/>
    <xf numFmtId="39" fontId="30" fillId="0" borderId="84" xfId="104" applyNumberFormat="1" applyFont="1" applyFill="1" applyBorder="1"/>
    <xf numFmtId="182" fontId="30" fillId="0" borderId="22" xfId="104" applyNumberFormat="1" applyFont="1" applyFill="1" applyBorder="1"/>
    <xf numFmtId="182" fontId="30" fillId="0" borderId="65" xfId="104" applyNumberFormat="1" applyFont="1" applyFill="1" applyBorder="1"/>
    <xf numFmtId="182" fontId="30" fillId="0" borderId="23" xfId="104" applyNumberFormat="1" applyFont="1" applyFill="1" applyBorder="1"/>
    <xf numFmtId="182" fontId="30" fillId="0" borderId="17" xfId="104" applyNumberFormat="1" applyFont="1" applyFill="1" applyBorder="1"/>
    <xf numFmtId="195" fontId="30" fillId="0" borderId="77" xfId="104" applyNumberFormat="1" applyFont="1" applyBorder="1"/>
    <xf numFmtId="195" fontId="30" fillId="0" borderId="56" xfId="104" applyNumberFormat="1" applyFont="1" applyBorder="1"/>
    <xf numFmtId="195" fontId="30" fillId="0" borderId="55" xfId="104" applyNumberFormat="1" applyFont="1" applyFill="1" applyBorder="1"/>
    <xf numFmtId="39" fontId="30" fillId="0" borderId="32" xfId="104" applyNumberFormat="1" applyFont="1" applyFill="1" applyBorder="1"/>
    <xf numFmtId="182" fontId="30" fillId="0" borderId="74" xfId="104" applyNumberFormat="1" applyFont="1" applyFill="1" applyBorder="1"/>
    <xf numFmtId="182" fontId="30" fillId="0" borderId="93" xfId="104" applyNumberFormat="1" applyFont="1" applyFill="1" applyBorder="1"/>
    <xf numFmtId="182" fontId="30" fillId="0" borderId="32" xfId="104" applyNumberFormat="1" applyFont="1" applyFill="1" applyBorder="1"/>
    <xf numFmtId="201" fontId="3" fillId="0" borderId="0" xfId="83" applyNumberFormat="1" applyFont="1" applyFill="1"/>
    <xf numFmtId="0" fontId="3" fillId="0" borderId="0" xfId="105" applyFont="1" applyFill="1">
      <alignment vertical="center"/>
    </xf>
    <xf numFmtId="0" fontId="0" fillId="0" borderId="77" xfId="115" applyFont="1" applyFill="1" applyBorder="1"/>
    <xf numFmtId="0" fontId="0" fillId="0" borderId="0" xfId="105" applyFont="1" applyFill="1" applyAlignment="1">
      <alignment horizontal="right" vertical="center"/>
    </xf>
    <xf numFmtId="0" fontId="0" fillId="0" borderId="54" xfId="115" applyFont="1" applyFill="1" applyBorder="1" applyAlignment="1">
      <alignment horizontal="center"/>
    </xf>
    <xf numFmtId="0" fontId="0" fillId="0" borderId="94" xfId="115" applyFont="1" applyFill="1" applyBorder="1"/>
    <xf numFmtId="185" fontId="0" fillId="0" borderId="45" xfId="115" applyNumberFormat="1" applyFont="1" applyFill="1" applyBorder="1"/>
    <xf numFmtId="0" fontId="0" fillId="0" borderId="95" xfId="115" applyFont="1" applyFill="1" applyBorder="1"/>
    <xf numFmtId="0" fontId="7" fillId="0" borderId="95" xfId="115" applyFont="1" applyFill="1" applyBorder="1"/>
    <xf numFmtId="0" fontId="7" fillId="0" borderId="0" xfId="114" applyFont="1" applyFill="1"/>
    <xf numFmtId="0" fontId="0" fillId="0" borderId="96" xfId="115" applyFont="1" applyFill="1" applyBorder="1"/>
    <xf numFmtId="0" fontId="0" fillId="0" borderId="97" xfId="115" applyFont="1" applyFill="1" applyBorder="1" applyAlignment="1">
      <alignment horizontal="center"/>
    </xf>
    <xf numFmtId="0" fontId="0" fillId="0" borderId="98" xfId="115" applyFont="1" applyFill="1" applyBorder="1"/>
    <xf numFmtId="0" fontId="0" fillId="0" borderId="99" xfId="115" applyFont="1" applyFill="1" applyBorder="1" applyAlignment="1">
      <alignment horizontal="center"/>
    </xf>
    <xf numFmtId="199" fontId="0" fillId="0" borderId="18" xfId="65" applyNumberFormat="1" applyFont="1" applyFill="1" applyBorder="1" applyAlignment="1"/>
    <xf numFmtId="0" fontId="0" fillId="0" borderId="75" xfId="115" applyFont="1" applyFill="1" applyBorder="1"/>
    <xf numFmtId="0" fontId="0" fillId="0" borderId="0" xfId="115" applyFont="1" applyFill="1" applyBorder="1"/>
    <xf numFmtId="38" fontId="0" fillId="0" borderId="75" xfId="65" applyFont="1" applyFill="1" applyBorder="1" applyAlignment="1"/>
    <xf numFmtId="0" fontId="0" fillId="0" borderId="25" xfId="115" applyFont="1" applyFill="1" applyBorder="1"/>
    <xf numFmtId="0" fontId="0" fillId="0" borderId="100" xfId="115" applyFont="1" applyFill="1" applyBorder="1"/>
    <xf numFmtId="185" fontId="0" fillId="0" borderId="89" xfId="115" applyNumberFormat="1" applyFont="1" applyFill="1" applyBorder="1"/>
    <xf numFmtId="0" fontId="0" fillId="0" borderId="15" xfId="115" applyFont="1" applyFill="1" applyBorder="1"/>
    <xf numFmtId="0" fontId="0" fillId="0" borderId="101" xfId="115" applyFont="1" applyFill="1" applyBorder="1"/>
    <xf numFmtId="0" fontId="0" fillId="0" borderId="47" xfId="115" applyFont="1" applyFill="1" applyBorder="1"/>
    <xf numFmtId="0" fontId="0" fillId="0" borderId="43" xfId="115" applyFont="1" applyFill="1" applyBorder="1"/>
    <xf numFmtId="0" fontId="0" fillId="0" borderId="14" xfId="115" applyFont="1" applyFill="1" applyBorder="1"/>
    <xf numFmtId="0" fontId="0" fillId="0" borderId="81" xfId="115" applyFont="1" applyFill="1" applyBorder="1"/>
    <xf numFmtId="0" fontId="0" fillId="0" borderId="12" xfId="115" applyFont="1" applyFill="1" applyBorder="1"/>
    <xf numFmtId="0" fontId="0" fillId="0" borderId="79" xfId="115" applyFont="1" applyFill="1" applyBorder="1"/>
    <xf numFmtId="0" fontId="0" fillId="0" borderId="0" xfId="115" applyFont="1" applyFill="1" applyBorder="1" applyAlignment="1">
      <alignment vertical="distributed" textRotation="255"/>
    </xf>
    <xf numFmtId="176" fontId="0" fillId="0" borderId="0" xfId="114" applyNumberFormat="1" applyFont="1" applyFill="1"/>
    <xf numFmtId="201" fontId="5" fillId="0" borderId="0" xfId="83" applyNumberFormat="1" applyFont="1" applyFill="1"/>
    <xf numFmtId="176" fontId="7" fillId="0" borderId="0" xfId="117" applyNumberFormat="1" applyFont="1" applyFill="1"/>
    <xf numFmtId="187" fontId="7" fillId="0" borderId="0" xfId="117" applyNumberFormat="1" applyFont="1" applyFill="1"/>
    <xf numFmtId="0" fontId="7" fillId="0" borderId="77" xfId="117" applyFont="1" applyFill="1" applyBorder="1"/>
    <xf numFmtId="0" fontId="7" fillId="0" borderId="77" xfId="117" applyFont="1" applyFill="1" applyBorder="1" applyAlignment="1">
      <alignment horizontal="center"/>
    </xf>
    <xf numFmtId="176" fontId="7" fillId="0" borderId="0" xfId="117" applyNumberFormat="1" applyFont="1" applyFill="1" applyAlignment="1">
      <alignment horizontal="right"/>
    </xf>
    <xf numFmtId="187" fontId="7" fillId="0" borderId="15" xfId="119" applyNumberFormat="1" applyFont="1" applyFill="1" applyBorder="1"/>
    <xf numFmtId="187" fontId="7" fillId="0" borderId="52" xfId="119" applyNumberFormat="1" applyFont="1" applyFill="1" applyBorder="1" applyAlignment="1">
      <alignment horizontal="center"/>
    </xf>
    <xf numFmtId="176" fontId="7" fillId="0" borderId="52" xfId="119" applyNumberFormat="1" applyFont="1" applyFill="1" applyBorder="1" applyAlignment="1">
      <alignment horizontal="center"/>
    </xf>
    <xf numFmtId="0" fontId="7" fillId="0" borderId="102" xfId="117" applyFont="1" applyFill="1" applyBorder="1"/>
    <xf numFmtId="0" fontId="7" fillId="0" borderId="98" xfId="117" applyFont="1" applyFill="1" applyBorder="1"/>
    <xf numFmtId="176" fontId="7" fillId="0" borderId="45" xfId="119" applyNumberFormat="1" applyFont="1" applyFill="1" applyBorder="1"/>
    <xf numFmtId="0" fontId="7" fillId="0" borderId="103" xfId="117" applyFont="1" applyFill="1" applyBorder="1"/>
    <xf numFmtId="0" fontId="7" fillId="0" borderId="95" xfId="117" applyFont="1" applyFill="1" applyBorder="1"/>
    <xf numFmtId="176" fontId="7" fillId="0" borderId="14" xfId="119" applyNumberFormat="1" applyFont="1" applyFill="1" applyBorder="1" applyAlignment="1">
      <alignment horizontal="right"/>
    </xf>
    <xf numFmtId="0" fontId="7" fillId="0" borderId="104" xfId="117" applyFont="1" applyFill="1" applyBorder="1"/>
    <xf numFmtId="0" fontId="7" fillId="0" borderId="96" xfId="117" applyFont="1" applyFill="1" applyBorder="1"/>
    <xf numFmtId="176" fontId="7" fillId="0" borderId="13" xfId="119" applyNumberFormat="1" applyFont="1" applyFill="1" applyBorder="1"/>
    <xf numFmtId="176" fontId="7" fillId="0" borderId="13" xfId="119" applyNumberFormat="1" applyFont="1" applyFill="1" applyBorder="1" applyAlignment="1">
      <alignment horizontal="right"/>
    </xf>
    <xf numFmtId="176" fontId="7" fillId="0" borderId="18" xfId="119" applyNumberFormat="1" applyFont="1" applyFill="1" applyBorder="1" applyAlignment="1">
      <alignment horizontal="right"/>
    </xf>
    <xf numFmtId="186" fontId="7" fillId="0" borderId="0" xfId="117" applyNumberFormat="1" applyFont="1" applyFill="1"/>
    <xf numFmtId="190" fontId="7" fillId="0" borderId="0" xfId="117" applyNumberFormat="1" applyFont="1" applyFill="1"/>
    <xf numFmtId="0" fontId="7" fillId="0" borderId="81" xfId="117" applyFont="1" applyFill="1" applyBorder="1"/>
    <xf numFmtId="0" fontId="7" fillId="0" borderId="79" xfId="117" applyFont="1" applyFill="1" applyBorder="1"/>
    <xf numFmtId="176" fontId="7" fillId="0" borderId="14" xfId="119" applyNumberFormat="1" applyFont="1" applyFill="1" applyBorder="1"/>
    <xf numFmtId="176" fontId="7" fillId="0" borderId="22" xfId="119" applyNumberFormat="1" applyFont="1" applyFill="1" applyBorder="1" applyAlignment="1">
      <alignment horizontal="right"/>
    </xf>
    <xf numFmtId="176" fontId="7" fillId="0" borderId="23" xfId="119" applyNumberFormat="1" applyFont="1" applyFill="1" applyBorder="1" applyAlignment="1">
      <alignment horizontal="right"/>
    </xf>
    <xf numFmtId="176" fontId="7" fillId="0" borderId="55" xfId="119" applyNumberFormat="1" applyFont="1" applyFill="1" applyBorder="1"/>
    <xf numFmtId="0" fontId="7" fillId="0" borderId="0" xfId="117" applyFont="1" applyFill="1" applyBorder="1"/>
    <xf numFmtId="176" fontId="7" fillId="0" borderId="0" xfId="117" applyNumberFormat="1" applyFont="1" applyFill="1" applyBorder="1"/>
    <xf numFmtId="186" fontId="7" fillId="0" borderId="0" xfId="116" applyNumberFormat="1" applyFont="1" applyFill="1"/>
    <xf numFmtId="190" fontId="7" fillId="0" borderId="0" xfId="116" applyNumberFormat="1" applyFont="1" applyFill="1"/>
    <xf numFmtId="176" fontId="7" fillId="0" borderId="0" xfId="116" applyNumberFormat="1" applyFont="1" applyFill="1"/>
    <xf numFmtId="187" fontId="7" fillId="0" borderId="0" xfId="116" applyNumberFormat="1" applyFont="1" applyFill="1"/>
    <xf numFmtId="178" fontId="7" fillId="0" borderId="0" xfId="128" applyNumberFormat="1" applyFont="1" applyFill="1"/>
    <xf numFmtId="0" fontId="7" fillId="0" borderId="105" xfId="128" applyFont="1" applyFill="1" applyBorder="1" applyAlignment="1">
      <alignment horizontal="center"/>
    </xf>
    <xf numFmtId="0" fontId="7" fillId="0" borderId="106" xfId="128" applyFont="1" applyFill="1" applyBorder="1" applyAlignment="1">
      <alignment horizontal="center"/>
    </xf>
    <xf numFmtId="0" fontId="7" fillId="0" borderId="107" xfId="128" applyFont="1" applyFill="1" applyBorder="1" applyAlignment="1">
      <alignment horizontal="center"/>
    </xf>
    <xf numFmtId="0" fontId="7" fillId="0" borderId="78" xfId="128" applyFont="1" applyFill="1" applyBorder="1"/>
    <xf numFmtId="0" fontId="7" fillId="0" borderId="79" xfId="128" applyFont="1" applyFill="1" applyBorder="1"/>
    <xf numFmtId="0" fontId="7" fillId="0" borderId="101" xfId="128" applyFont="1" applyFill="1" applyBorder="1"/>
    <xf numFmtId="0" fontId="7" fillId="0" borderId="25" xfId="128" applyFont="1" applyFill="1" applyBorder="1"/>
    <xf numFmtId="0" fontId="7" fillId="0" borderId="100" xfId="128" applyFont="1" applyFill="1" applyBorder="1"/>
    <xf numFmtId="0" fontId="7" fillId="0" borderId="47" xfId="128" applyFont="1" applyFill="1" applyBorder="1"/>
    <xf numFmtId="0" fontId="7" fillId="0" borderId="98" xfId="128" applyFont="1" applyFill="1" applyBorder="1"/>
    <xf numFmtId="0" fontId="7" fillId="0" borderId="43" xfId="128" applyFont="1" applyFill="1" applyBorder="1"/>
    <xf numFmtId="0" fontId="7" fillId="0" borderId="12" xfId="128" applyFont="1" applyFill="1" applyBorder="1"/>
    <xf numFmtId="38" fontId="7" fillId="0" borderId="33" xfId="65" applyFont="1" applyFill="1" applyBorder="1" applyAlignment="1">
      <alignment horizontal="center"/>
    </xf>
    <xf numFmtId="0" fontId="25" fillId="0" borderId="15" xfId="128" applyFont="1" applyFill="1" applyBorder="1"/>
    <xf numFmtId="0" fontId="25" fillId="0" borderId="101" xfId="128" applyFont="1" applyFill="1" applyBorder="1"/>
    <xf numFmtId="0" fontId="7" fillId="0" borderId="22" xfId="128" applyFont="1" applyFill="1" applyBorder="1"/>
    <xf numFmtId="0" fontId="7" fillId="0" borderId="108" xfId="128" applyFont="1" applyFill="1" applyBorder="1"/>
    <xf numFmtId="0" fontId="7" fillId="0" borderId="14" xfId="128" applyFont="1" applyFill="1" applyBorder="1"/>
    <xf numFmtId="0" fontId="7" fillId="0" borderId="109" xfId="128" applyFont="1" applyFill="1" applyBorder="1"/>
    <xf numFmtId="0" fontId="7" fillId="0" borderId="82" xfId="128" applyFont="1" applyFill="1" applyBorder="1"/>
    <xf numFmtId="0" fontId="7" fillId="0" borderId="110" xfId="128" applyFont="1" applyFill="1" applyBorder="1"/>
    <xf numFmtId="38" fontId="7" fillId="0" borderId="111" xfId="65" applyFont="1" applyFill="1" applyBorder="1" applyAlignment="1">
      <alignment horizontal="center"/>
    </xf>
    <xf numFmtId="38" fontId="7" fillId="0" borderId="61" xfId="65" applyFont="1" applyFill="1" applyBorder="1" applyAlignment="1">
      <alignment horizontal="center"/>
    </xf>
    <xf numFmtId="38" fontId="7" fillId="0" borderId="47" xfId="65" applyFont="1" applyFill="1" applyBorder="1" applyAlignment="1">
      <alignment horizontal="center"/>
    </xf>
    <xf numFmtId="0" fontId="29" fillId="0" borderId="47" xfId="128" applyFont="1" applyFill="1" applyBorder="1" applyAlignment="1">
      <alignment vertical="center"/>
    </xf>
    <xf numFmtId="0" fontId="7" fillId="0" borderId="112" xfId="128" applyFont="1" applyFill="1" applyBorder="1"/>
    <xf numFmtId="38" fontId="7" fillId="0" borderId="13" xfId="65" applyFont="1" applyFill="1" applyBorder="1" applyAlignment="1">
      <alignment horizontal="center"/>
    </xf>
    <xf numFmtId="0" fontId="7" fillId="0" borderId="15" xfId="128" applyFont="1" applyFill="1" applyBorder="1"/>
    <xf numFmtId="0" fontId="5" fillId="0" borderId="0" xfId="105" applyFont="1" applyFill="1">
      <alignment vertical="center"/>
    </xf>
    <xf numFmtId="177" fontId="7" fillId="0" borderId="0" xfId="131" applyNumberFormat="1" applyFont="1" applyFill="1"/>
    <xf numFmtId="0" fontId="7" fillId="0" borderId="0" xfId="131" applyFont="1" applyFill="1"/>
    <xf numFmtId="0" fontId="7" fillId="0" borderId="0" xfId="130" applyFont="1" applyFill="1"/>
    <xf numFmtId="177" fontId="7" fillId="0" borderId="0" xfId="131" applyNumberFormat="1" applyFont="1" applyFill="1" applyAlignment="1">
      <alignment horizontal="right"/>
    </xf>
    <xf numFmtId="177" fontId="7" fillId="0" borderId="30" xfId="131" applyNumberFormat="1" applyFont="1" applyFill="1" applyBorder="1" applyAlignment="1">
      <alignment horizontal="center"/>
    </xf>
    <xf numFmtId="177" fontId="7" fillId="0" borderId="89" xfId="131" applyNumberFormat="1" applyFont="1" applyFill="1" applyBorder="1" applyAlignment="1">
      <alignment horizontal="center"/>
    </xf>
    <xf numFmtId="177" fontId="7" fillId="0" borderId="34" xfId="131" applyNumberFormat="1" applyFont="1" applyFill="1" applyBorder="1" applyAlignment="1">
      <alignment horizontal="center"/>
    </xf>
    <xf numFmtId="177" fontId="7" fillId="0" borderId="113" xfId="131" applyNumberFormat="1" applyFont="1" applyFill="1" applyBorder="1" applyAlignment="1">
      <alignment horizontal="center"/>
    </xf>
    <xf numFmtId="177" fontId="7" fillId="0" borderId="52" xfId="131" applyNumberFormat="1" applyFont="1" applyFill="1" applyBorder="1" applyAlignment="1">
      <alignment horizontal="center"/>
    </xf>
    <xf numFmtId="177" fontId="7" fillId="0" borderId="22" xfId="131" applyNumberFormat="1" applyFont="1" applyFill="1" applyBorder="1" applyAlignment="1">
      <alignment horizontal="center"/>
    </xf>
    <xf numFmtId="177" fontId="7" fillId="0" borderId="53" xfId="131" applyNumberFormat="1" applyFont="1" applyFill="1" applyBorder="1" applyAlignment="1">
      <alignment horizontal="center"/>
    </xf>
    <xf numFmtId="0" fontId="7" fillId="0" borderId="114" xfId="131" applyFont="1" applyFill="1" applyBorder="1"/>
    <xf numFmtId="200" fontId="26" fillId="0" borderId="21" xfId="105" applyNumberFormat="1" applyFont="1" applyFill="1" applyBorder="1" applyAlignment="1">
      <alignment horizontal="right" vertical="center"/>
    </xf>
    <xf numFmtId="200" fontId="26" fillId="0" borderId="14" xfId="105" applyNumberFormat="1" applyFont="1" applyFill="1" applyBorder="1" applyAlignment="1">
      <alignment horizontal="right" vertical="center"/>
    </xf>
    <xf numFmtId="200" fontId="26" fillId="0" borderId="38" xfId="105" applyNumberFormat="1" applyFont="1" applyFill="1" applyBorder="1" applyAlignment="1">
      <alignment horizontal="right" vertical="center"/>
    </xf>
    <xf numFmtId="0" fontId="7" fillId="0" borderId="11" xfId="131" applyFont="1" applyFill="1" applyBorder="1"/>
    <xf numFmtId="200" fontId="26" fillId="0" borderId="16" xfId="105" applyNumberFormat="1" applyFont="1" applyFill="1" applyBorder="1" applyAlignment="1">
      <alignment horizontal="right" vertical="center"/>
    </xf>
    <xf numFmtId="200" fontId="26" fillId="0" borderId="12" xfId="105" applyNumberFormat="1" applyFont="1" applyFill="1" applyBorder="1" applyAlignment="1">
      <alignment horizontal="right" vertical="center"/>
    </xf>
    <xf numFmtId="0" fontId="7" fillId="0" borderId="115" xfId="131" applyFont="1" applyFill="1" applyBorder="1"/>
    <xf numFmtId="200" fontId="26" fillId="0" borderId="116" xfId="105" applyNumberFormat="1" applyFont="1" applyFill="1" applyBorder="1" applyAlignment="1">
      <alignment horizontal="right" vertical="center"/>
    </xf>
    <xf numFmtId="200" fontId="26" fillId="0" borderId="22" xfId="105" applyNumberFormat="1" applyFont="1" applyFill="1" applyBorder="1" applyAlignment="1">
      <alignment horizontal="right" vertical="center"/>
    </xf>
    <xf numFmtId="0" fontId="7" fillId="0" borderId="117" xfId="131" applyFont="1" applyFill="1" applyBorder="1" applyAlignment="1">
      <alignment horizontal="center"/>
    </xf>
    <xf numFmtId="200" fontId="26" fillId="0" borderId="118" xfId="105" applyNumberFormat="1" applyFont="1" applyFill="1" applyBorder="1" applyAlignment="1">
      <alignment horizontal="right" vertical="center"/>
    </xf>
    <xf numFmtId="200" fontId="26" fillId="0" borderId="50" xfId="105" applyNumberFormat="1" applyFont="1" applyFill="1" applyBorder="1" applyAlignment="1">
      <alignment horizontal="right" vertical="center"/>
    </xf>
    <xf numFmtId="200" fontId="26" fillId="0" borderId="36" xfId="105" applyNumberFormat="1" applyFont="1" applyFill="1" applyBorder="1" applyAlignment="1">
      <alignment horizontal="right" vertical="center"/>
    </xf>
    <xf numFmtId="177" fontId="7" fillId="0" borderId="71" xfId="131" applyNumberFormat="1" applyFont="1" applyFill="1" applyBorder="1" applyAlignment="1">
      <alignment wrapText="1"/>
    </xf>
    <xf numFmtId="177" fontId="27" fillId="0" borderId="0" xfId="131" applyNumberFormat="1" applyFont="1" applyFill="1"/>
    <xf numFmtId="177" fontId="7" fillId="0" borderId="0" xfId="131" applyNumberFormat="1" applyFont="1" applyFill="1" applyAlignment="1">
      <alignment wrapText="1"/>
    </xf>
    <xf numFmtId="0" fontId="7" fillId="0" borderId="0" xfId="105" quotePrefix="1" applyFont="1" applyFill="1">
      <alignment vertical="center"/>
    </xf>
    <xf numFmtId="177" fontId="7" fillId="0" borderId="0" xfId="130" applyNumberFormat="1" applyFont="1" applyFill="1"/>
    <xf numFmtId="187" fontId="30" fillId="0" borderId="12" xfId="123" applyNumberFormat="1" applyFont="1" applyFill="1" applyBorder="1"/>
    <xf numFmtId="176" fontId="30" fillId="46" borderId="12" xfId="123" applyNumberFormat="1" applyFont="1" applyFill="1" applyBorder="1" applyAlignment="1">
      <alignment horizontal="right"/>
    </xf>
    <xf numFmtId="38" fontId="30" fillId="0" borderId="12" xfId="123" applyNumberFormat="1" applyFont="1" applyFill="1" applyBorder="1" applyAlignment="1">
      <alignment horizontal="right"/>
    </xf>
    <xf numFmtId="180" fontId="30" fillId="0" borderId="12" xfId="54" applyNumberFormat="1" applyFont="1" applyFill="1" applyBorder="1" applyAlignment="1"/>
    <xf numFmtId="38" fontId="30" fillId="0" borderId="22" xfId="123" applyNumberFormat="1" applyFont="1" applyFill="1" applyBorder="1" applyAlignment="1">
      <alignment horizontal="right"/>
    </xf>
    <xf numFmtId="187" fontId="30" fillId="0" borderId="22" xfId="123" applyNumberFormat="1" applyFont="1" applyFill="1" applyBorder="1" applyAlignment="1">
      <alignment horizontal="right"/>
    </xf>
    <xf numFmtId="176" fontId="30" fillId="46" borderId="22" xfId="123" applyNumberFormat="1" applyFont="1" applyFill="1" applyBorder="1" applyAlignment="1">
      <alignment horizontal="right"/>
    </xf>
    <xf numFmtId="176" fontId="30" fillId="0" borderId="54" xfId="123" applyNumberFormat="1" applyFont="1" applyBorder="1" applyAlignment="1">
      <alignment horizontal="right"/>
    </xf>
    <xf numFmtId="38" fontId="30" fillId="0" borderId="55" xfId="123" applyNumberFormat="1" applyFont="1" applyFill="1" applyBorder="1" applyAlignment="1">
      <alignment horizontal="right"/>
    </xf>
    <xf numFmtId="187" fontId="30" fillId="0" borderId="55" xfId="123" applyNumberFormat="1" applyFont="1" applyFill="1" applyBorder="1"/>
    <xf numFmtId="176" fontId="30" fillId="0" borderId="55" xfId="123" applyNumberFormat="1" applyFont="1" applyBorder="1" applyAlignment="1">
      <alignment horizontal="right"/>
    </xf>
    <xf numFmtId="0" fontId="30" fillId="0" borderId="0" xfId="123" applyFont="1" applyBorder="1"/>
    <xf numFmtId="0" fontId="30" fillId="46" borderId="0" xfId="123" applyFont="1" applyFill="1" applyBorder="1" applyAlignment="1">
      <alignment horizontal="center"/>
    </xf>
    <xf numFmtId="0" fontId="30" fillId="0" borderId="0" xfId="123" applyFont="1" applyBorder="1" applyAlignment="1">
      <alignment horizontal="right"/>
    </xf>
    <xf numFmtId="0" fontId="30" fillId="0" borderId="0" xfId="123" applyFont="1" applyBorder="1" applyAlignment="1">
      <alignment horizontal="center"/>
    </xf>
    <xf numFmtId="0" fontId="30" fillId="0" borderId="0" xfId="123" applyFont="1" applyFill="1" applyBorder="1" applyAlignment="1">
      <alignment horizontal="right"/>
    </xf>
    <xf numFmtId="0" fontId="30" fillId="0" borderId="77" xfId="123" applyFont="1" applyFill="1" applyBorder="1"/>
    <xf numFmtId="0" fontId="30" fillId="0" borderId="77" xfId="123" applyFont="1" applyFill="1" applyBorder="1" applyAlignment="1">
      <alignment horizontal="right"/>
    </xf>
    <xf numFmtId="0" fontId="30" fillId="0" borderId="0" xfId="123" applyFont="1" applyFill="1" applyBorder="1" applyAlignment="1">
      <alignment horizontal="center"/>
    </xf>
    <xf numFmtId="187" fontId="30" fillId="0" borderId="25" xfId="123" applyNumberFormat="1" applyFont="1" applyFill="1" applyBorder="1"/>
    <xf numFmtId="188" fontId="30" fillId="46" borderId="25" xfId="123" applyNumberFormat="1" applyFont="1" applyFill="1" applyBorder="1" applyAlignment="1">
      <alignment horizontal="right"/>
    </xf>
    <xf numFmtId="38" fontId="30" fillId="0" borderId="119" xfId="123" applyNumberFormat="1" applyFont="1" applyFill="1" applyBorder="1" applyAlignment="1">
      <alignment horizontal="right"/>
    </xf>
    <xf numFmtId="0" fontId="30" fillId="0" borderId="25" xfId="54" applyNumberFormat="1" applyFont="1" applyFill="1" applyBorder="1" applyAlignment="1"/>
    <xf numFmtId="188" fontId="30" fillId="46" borderId="12" xfId="123" applyNumberFormat="1" applyFont="1" applyFill="1" applyBorder="1" applyAlignment="1">
      <alignment horizontal="right"/>
    </xf>
    <xf numFmtId="38" fontId="30" fillId="0" borderId="16" xfId="123" applyNumberFormat="1" applyFont="1" applyFill="1" applyBorder="1" applyAlignment="1">
      <alignment horizontal="right"/>
    </xf>
    <xf numFmtId="187" fontId="30" fillId="0" borderId="14" xfId="123" applyNumberFormat="1" applyFont="1" applyFill="1" applyBorder="1"/>
    <xf numFmtId="38" fontId="30" fillId="0" borderId="120" xfId="123" applyNumberFormat="1" applyFont="1" applyFill="1" applyBorder="1" applyAlignment="1">
      <alignment horizontal="right"/>
    </xf>
    <xf numFmtId="188" fontId="30" fillId="46" borderId="22" xfId="123" applyNumberFormat="1" applyFont="1" applyFill="1" applyBorder="1" applyAlignment="1">
      <alignment horizontal="right"/>
    </xf>
    <xf numFmtId="188" fontId="30" fillId="46" borderId="55" xfId="123" applyNumberFormat="1" applyFont="1" applyFill="1" applyBorder="1" applyAlignment="1">
      <alignment horizontal="right"/>
    </xf>
    <xf numFmtId="180" fontId="30" fillId="0" borderId="55" xfId="54" applyNumberFormat="1" applyFont="1" applyBorder="1" applyAlignment="1"/>
    <xf numFmtId="180" fontId="30" fillId="0" borderId="22" xfId="54" applyNumberFormat="1" applyFont="1" applyFill="1" applyBorder="1" applyAlignment="1"/>
    <xf numFmtId="38" fontId="30" fillId="0" borderId="50" xfId="123" applyNumberFormat="1" applyFont="1" applyFill="1" applyBorder="1" applyAlignment="1">
      <alignment horizontal="right"/>
    </xf>
    <xf numFmtId="187" fontId="30" fillId="0" borderId="22" xfId="123" applyNumberFormat="1" applyFont="1" applyFill="1" applyBorder="1"/>
    <xf numFmtId="38" fontId="30" fillId="0" borderId="49" xfId="123" applyNumberFormat="1" applyFont="1" applyFill="1" applyBorder="1" applyAlignment="1">
      <alignment horizontal="right"/>
    </xf>
    <xf numFmtId="177" fontId="30" fillId="0" borderId="47" xfId="122" applyNumberFormat="1" applyFont="1" applyBorder="1" applyAlignment="1">
      <alignment horizontal="right"/>
    </xf>
    <xf numFmtId="177" fontId="30" fillId="0" borderId="47" xfId="122" applyNumberFormat="1" applyFont="1" applyBorder="1"/>
    <xf numFmtId="177" fontId="30" fillId="0" borderId="56" xfId="122" applyNumberFormat="1" applyFont="1" applyBorder="1"/>
    <xf numFmtId="176" fontId="30" fillId="0" borderId="54" xfId="123" applyNumberFormat="1" applyFont="1" applyFill="1" applyBorder="1" applyAlignment="1">
      <alignment horizontal="right"/>
    </xf>
    <xf numFmtId="38" fontId="30" fillId="0" borderId="55" xfId="123" applyNumberFormat="1" applyFont="1" applyBorder="1" applyAlignment="1">
      <alignment horizontal="right"/>
    </xf>
    <xf numFmtId="176" fontId="30" fillId="46" borderId="54" xfId="123" applyNumberFormat="1" applyFont="1" applyFill="1" applyBorder="1" applyAlignment="1">
      <alignment horizontal="right"/>
    </xf>
    <xf numFmtId="177" fontId="30" fillId="0" borderId="64" xfId="122" applyNumberFormat="1" applyFont="1" applyBorder="1"/>
    <xf numFmtId="38" fontId="30" fillId="0" borderId="25" xfId="123" applyNumberFormat="1" applyFont="1" applyFill="1" applyBorder="1" applyAlignment="1">
      <alignment horizontal="right"/>
    </xf>
    <xf numFmtId="188" fontId="30" fillId="0" borderId="54" xfId="123" applyNumberFormat="1" applyFont="1" applyFill="1" applyBorder="1" applyAlignment="1">
      <alignment horizontal="right"/>
    </xf>
    <xf numFmtId="188" fontId="30" fillId="46" borderId="54" xfId="123" applyNumberFormat="1" applyFont="1" applyFill="1" applyBorder="1" applyAlignment="1">
      <alignment horizontal="right"/>
    </xf>
    <xf numFmtId="0" fontId="1" fillId="0" borderId="0" xfId="83" applyFont="1"/>
    <xf numFmtId="176" fontId="1" fillId="0" borderId="0" xfId="83" applyNumberFormat="1" applyFont="1"/>
    <xf numFmtId="176" fontId="1" fillId="0" borderId="0" xfId="83" applyNumberFormat="1" applyFont="1" applyFill="1"/>
    <xf numFmtId="0" fontId="1" fillId="0" borderId="0" xfId="83" applyFont="1" applyFill="1"/>
    <xf numFmtId="0" fontId="1" fillId="0" borderId="0" xfId="105" applyFont="1" applyAlignment="1"/>
    <xf numFmtId="176" fontId="1" fillId="0" borderId="0" xfId="105" applyNumberFormat="1" applyFont="1" applyFill="1" applyAlignment="1"/>
    <xf numFmtId="0" fontId="1" fillId="0" borderId="0" xfId="105" applyFont="1" applyFill="1" applyAlignment="1"/>
    <xf numFmtId="176" fontId="1" fillId="0" borderId="0" xfId="105" applyNumberFormat="1" applyFont="1" applyAlignment="1"/>
    <xf numFmtId="0" fontId="1" fillId="0" borderId="52" xfId="105" applyFont="1" applyBorder="1" applyAlignment="1"/>
    <xf numFmtId="188" fontId="1" fillId="0" borderId="52" xfId="105" applyNumberFormat="1" applyFont="1" applyFill="1" applyBorder="1" applyAlignment="1">
      <alignment horizontal="center"/>
    </xf>
    <xf numFmtId="0" fontId="1" fillId="0" borderId="52" xfId="105" applyFont="1" applyFill="1" applyBorder="1" applyAlignment="1"/>
    <xf numFmtId="188" fontId="1" fillId="0" borderId="22" xfId="105" applyNumberFormat="1" applyFont="1" applyFill="1" applyBorder="1" applyAlignment="1">
      <alignment horizontal="center"/>
    </xf>
    <xf numFmtId="0" fontId="1" fillId="0" borderId="121" xfId="105" applyFont="1" applyFill="1" applyBorder="1" applyAlignment="1"/>
    <xf numFmtId="188" fontId="1" fillId="0" borderId="23" xfId="105" applyNumberFormat="1" applyFont="1" applyFill="1" applyBorder="1" applyAlignment="1">
      <alignment horizontal="center"/>
    </xf>
    <xf numFmtId="38" fontId="1" fillId="0" borderId="14" xfId="105" applyNumberFormat="1" applyFont="1" applyFill="1" applyBorder="1" applyAlignment="1"/>
    <xf numFmtId="192" fontId="1" fillId="0" borderId="14" xfId="105" applyNumberFormat="1" applyFont="1" applyFill="1" applyBorder="1" applyAlignment="1"/>
    <xf numFmtId="38" fontId="1" fillId="0" borderId="21" xfId="105" applyNumberFormat="1" applyFont="1" applyFill="1" applyBorder="1" applyAlignment="1"/>
    <xf numFmtId="192" fontId="1" fillId="0" borderId="24" xfId="105" applyNumberFormat="1" applyFont="1" applyFill="1" applyBorder="1" applyAlignment="1"/>
    <xf numFmtId="192" fontId="1" fillId="0" borderId="42" xfId="105" applyNumberFormat="1" applyFont="1" applyFill="1" applyBorder="1" applyAlignment="1"/>
    <xf numFmtId="38" fontId="1" fillId="0" borderId="13" xfId="105" applyNumberFormat="1" applyFont="1" applyFill="1" applyBorder="1" applyAlignment="1"/>
    <xf numFmtId="38" fontId="1" fillId="0" borderId="19" xfId="105" applyNumberFormat="1" applyFont="1" applyFill="1" applyBorder="1" applyAlignment="1"/>
    <xf numFmtId="192" fontId="1" fillId="0" borderId="12" xfId="105" applyNumberFormat="1" applyFont="1" applyFill="1" applyBorder="1" applyAlignment="1"/>
    <xf numFmtId="192" fontId="1" fillId="0" borderId="33" xfId="105" applyNumberFormat="1" applyFont="1" applyFill="1" applyBorder="1" applyAlignment="1"/>
    <xf numFmtId="38" fontId="1" fillId="0" borderId="12" xfId="105" applyNumberFormat="1" applyFont="1" applyFill="1" applyBorder="1" applyAlignment="1"/>
    <xf numFmtId="38" fontId="1" fillId="0" borderId="16" xfId="105" applyNumberFormat="1" applyFont="1" applyFill="1" applyBorder="1" applyAlignment="1"/>
    <xf numFmtId="178" fontId="1" fillId="0" borderId="13" xfId="105" applyNumberFormat="1" applyFont="1" applyFill="1" applyBorder="1" applyAlignment="1"/>
    <xf numFmtId="178" fontId="1" fillId="0" borderId="19" xfId="105" applyNumberFormat="1" applyFont="1" applyFill="1" applyBorder="1" applyAlignment="1"/>
    <xf numFmtId="178" fontId="1" fillId="0" borderId="12" xfId="105" applyNumberFormat="1" applyFont="1" applyFill="1" applyBorder="1" applyAlignment="1"/>
    <xf numFmtId="178" fontId="1" fillId="0" borderId="16" xfId="105" applyNumberFormat="1" applyFont="1" applyFill="1" applyBorder="1" applyAlignment="1"/>
    <xf numFmtId="38" fontId="1" fillId="0" borderId="55" xfId="105" applyNumberFormat="1" applyFont="1" applyFill="1" applyBorder="1" applyAlignment="1"/>
    <xf numFmtId="192" fontId="1" fillId="0" borderId="55" xfId="105" applyNumberFormat="1" applyFont="1" applyFill="1" applyBorder="1" applyAlignment="1"/>
    <xf numFmtId="38" fontId="1" fillId="0" borderId="50" xfId="105" applyNumberFormat="1" applyFont="1" applyFill="1" applyBorder="1" applyAlignment="1"/>
    <xf numFmtId="192" fontId="1" fillId="0" borderId="35" xfId="105" applyNumberFormat="1" applyFont="1" applyFill="1" applyBorder="1" applyAlignment="1"/>
    <xf numFmtId="192" fontId="1" fillId="0" borderId="0" xfId="105" applyNumberFormat="1" applyFont="1" applyFill="1" applyBorder="1" applyAlignment="1"/>
    <xf numFmtId="0" fontId="1" fillId="0" borderId="122" xfId="105" applyFont="1" applyBorder="1" applyAlignment="1">
      <alignment horizontal="center"/>
    </xf>
    <xf numFmtId="38" fontId="1" fillId="0" borderId="30" xfId="105" applyNumberFormat="1" applyFont="1" applyBorder="1" applyAlignment="1">
      <alignment horizontal="center"/>
    </xf>
    <xf numFmtId="192" fontId="1" fillId="0" borderId="25" xfId="105" applyNumberFormat="1" applyFont="1" applyBorder="1" applyAlignment="1">
      <alignment horizontal="center"/>
    </xf>
    <xf numFmtId="192" fontId="1" fillId="0" borderId="25" xfId="105" applyNumberFormat="1" applyFont="1" applyFill="1" applyBorder="1" applyAlignment="1">
      <alignment horizontal="center"/>
    </xf>
    <xf numFmtId="38" fontId="1" fillId="0" borderId="30" xfId="105" applyNumberFormat="1" applyFont="1" applyFill="1" applyBorder="1" applyAlignment="1">
      <alignment horizontal="center"/>
    </xf>
    <xf numFmtId="192" fontId="1" fillId="0" borderId="64" xfId="105" applyNumberFormat="1" applyFont="1" applyFill="1" applyBorder="1" applyAlignment="1">
      <alignment horizontal="center"/>
    </xf>
    <xf numFmtId="38" fontId="1" fillId="0" borderId="123" xfId="105" applyNumberFormat="1" applyFont="1" applyFill="1" applyBorder="1" applyAlignment="1">
      <alignment horizontal="center"/>
    </xf>
    <xf numFmtId="192" fontId="1" fillId="0" borderId="39" xfId="105" applyNumberFormat="1" applyFont="1" applyFill="1" applyBorder="1" applyAlignment="1">
      <alignment horizontal="center"/>
    </xf>
    <xf numFmtId="40" fontId="1" fillId="0" borderId="27" xfId="105" applyNumberFormat="1" applyFont="1" applyFill="1" applyBorder="1" applyAlignment="1"/>
    <xf numFmtId="192" fontId="1" fillId="0" borderId="21" xfId="105" applyNumberFormat="1" applyFont="1" applyBorder="1" applyAlignment="1"/>
    <xf numFmtId="192" fontId="1" fillId="0" borderId="21" xfId="105" applyNumberFormat="1" applyFont="1" applyFill="1" applyBorder="1" applyAlignment="1"/>
    <xf numFmtId="192" fontId="1" fillId="0" borderId="47" xfId="105" applyNumberFormat="1" applyFont="1" applyFill="1" applyBorder="1" applyAlignment="1"/>
    <xf numFmtId="40" fontId="1" fillId="0" borderId="15" xfId="105" applyNumberFormat="1" applyFont="1" applyFill="1" applyBorder="1" applyAlignment="1"/>
    <xf numFmtId="40" fontId="1" fillId="0" borderId="124" xfId="105" applyNumberFormat="1" applyFont="1" applyFill="1" applyBorder="1" applyAlignment="1"/>
    <xf numFmtId="179" fontId="1" fillId="0" borderId="16" xfId="105" applyNumberFormat="1" applyFont="1" applyFill="1" applyBorder="1" applyAlignment="1">
      <alignment horizontal="right"/>
    </xf>
    <xf numFmtId="192" fontId="1" fillId="0" borderId="21" xfId="105" applyNumberFormat="1" applyFont="1" applyBorder="1" applyAlignment="1">
      <alignment horizontal="right"/>
    </xf>
    <xf numFmtId="192" fontId="1" fillId="0" borderId="21" xfId="105" applyNumberFormat="1" applyFont="1" applyFill="1" applyBorder="1" applyAlignment="1">
      <alignment horizontal="right"/>
    </xf>
    <xf numFmtId="192" fontId="1" fillId="0" borderId="47" xfId="105" applyNumberFormat="1" applyFont="1" applyFill="1" applyBorder="1" applyAlignment="1">
      <alignment horizontal="right"/>
    </xf>
    <xf numFmtId="179" fontId="1" fillId="0" borderId="12" xfId="105" applyNumberFormat="1" applyFont="1" applyFill="1" applyBorder="1" applyAlignment="1">
      <alignment horizontal="right"/>
    </xf>
    <xf numFmtId="179" fontId="1" fillId="0" borderId="125" xfId="105" applyNumberFormat="1" applyFont="1" applyFill="1" applyBorder="1" applyAlignment="1">
      <alignment horizontal="right"/>
    </xf>
    <xf numFmtId="179" fontId="1" fillId="0" borderId="21" xfId="105" applyNumberFormat="1" applyFont="1" applyFill="1" applyBorder="1" applyAlignment="1">
      <alignment horizontal="right"/>
    </xf>
    <xf numFmtId="192" fontId="1" fillId="0" borderId="67" xfId="105" applyNumberFormat="1" applyFont="1" applyFill="1" applyBorder="1" applyAlignment="1"/>
    <xf numFmtId="179" fontId="1" fillId="0" borderId="14" xfId="105" applyNumberFormat="1" applyFont="1" applyFill="1" applyBorder="1" applyAlignment="1">
      <alignment horizontal="right"/>
    </xf>
    <xf numFmtId="192" fontId="1" fillId="0" borderId="43" xfId="105" applyNumberFormat="1" applyFont="1" applyFill="1" applyBorder="1" applyAlignment="1"/>
    <xf numFmtId="179" fontId="1" fillId="0" borderId="126" xfId="105" applyNumberFormat="1" applyFont="1" applyFill="1" applyBorder="1" applyAlignment="1">
      <alignment horizontal="right"/>
    </xf>
    <xf numFmtId="192" fontId="1" fillId="0" borderId="12" xfId="105" applyNumberFormat="1" applyFont="1" applyBorder="1" applyAlignment="1">
      <alignment horizontal="right"/>
    </xf>
    <xf numFmtId="179" fontId="1" fillId="0" borderId="67" xfId="105" applyNumberFormat="1" applyFont="1" applyFill="1" applyBorder="1" applyAlignment="1">
      <alignment horizontal="right"/>
    </xf>
    <xf numFmtId="192" fontId="1" fillId="0" borderId="33" xfId="105" applyNumberFormat="1" applyFont="1" applyFill="1" applyBorder="1" applyAlignment="1">
      <alignment horizontal="right"/>
    </xf>
    <xf numFmtId="179" fontId="1" fillId="0" borderId="19" xfId="105" applyNumberFormat="1" applyFont="1" applyFill="1" applyBorder="1" applyAlignment="1"/>
    <xf numFmtId="179" fontId="1" fillId="0" borderId="13" xfId="105" applyNumberFormat="1" applyFont="1" applyFill="1" applyBorder="1" applyAlignment="1"/>
    <xf numFmtId="179" fontId="1" fillId="0" borderId="127" xfId="105" applyNumberFormat="1" applyFont="1" applyFill="1" applyBorder="1" applyAlignment="1"/>
    <xf numFmtId="192" fontId="1" fillId="0" borderId="12" xfId="105" applyNumberFormat="1" applyFont="1" applyFill="1" applyBorder="1" applyAlignment="1">
      <alignment horizontal="right"/>
    </xf>
    <xf numFmtId="192" fontId="1" fillId="0" borderId="14" xfId="105" applyNumberFormat="1" applyFont="1" applyBorder="1" applyAlignment="1">
      <alignment horizontal="right"/>
    </xf>
    <xf numFmtId="192" fontId="1" fillId="0" borderId="14" xfId="105" applyNumberFormat="1" applyFont="1" applyFill="1" applyBorder="1" applyAlignment="1">
      <alignment horizontal="right"/>
    </xf>
    <xf numFmtId="192" fontId="1" fillId="0" borderId="43" xfId="105" applyNumberFormat="1" applyFont="1" applyFill="1" applyBorder="1" applyAlignment="1">
      <alignment horizontal="right"/>
    </xf>
    <xf numFmtId="191" fontId="1" fillId="0" borderId="21" xfId="105" applyNumberFormat="1" applyFont="1" applyFill="1" applyBorder="1" applyAlignment="1">
      <alignment horizontal="right"/>
    </xf>
    <xf numFmtId="191" fontId="1" fillId="0" borderId="14" xfId="105" applyNumberFormat="1" applyFont="1" applyFill="1" applyBorder="1" applyAlignment="1">
      <alignment horizontal="right"/>
    </xf>
    <xf numFmtId="0" fontId="1" fillId="0" borderId="83" xfId="105" applyFont="1" applyFill="1" applyBorder="1" applyAlignment="1">
      <alignment horizontal="right"/>
    </xf>
    <xf numFmtId="0" fontId="1" fillId="0" borderId="55" xfId="105" applyFont="1" applyBorder="1" applyAlignment="1">
      <alignment horizontal="right"/>
    </xf>
    <xf numFmtId="0" fontId="1" fillId="0" borderId="55" xfId="105" applyFont="1" applyFill="1" applyBorder="1" applyAlignment="1">
      <alignment horizontal="right"/>
    </xf>
    <xf numFmtId="0" fontId="1" fillId="0" borderId="56" xfId="105" applyFont="1" applyFill="1" applyBorder="1" applyAlignment="1">
      <alignment horizontal="right"/>
    </xf>
    <xf numFmtId="0" fontId="1" fillId="0" borderId="82" xfId="105" applyFont="1" applyFill="1" applyBorder="1" applyAlignment="1">
      <alignment horizontal="right"/>
    </xf>
    <xf numFmtId="0" fontId="1" fillId="0" borderId="128" xfId="105" applyFont="1" applyFill="1" applyBorder="1" applyAlignment="1">
      <alignment horizontal="right"/>
    </xf>
    <xf numFmtId="192" fontId="1" fillId="0" borderId="35" xfId="105" applyNumberFormat="1" applyFont="1" applyFill="1" applyBorder="1" applyAlignment="1">
      <alignment horizontal="right"/>
    </xf>
    <xf numFmtId="0" fontId="1" fillId="0" borderId="0" xfId="105" applyFont="1" applyBorder="1" applyAlignment="1"/>
    <xf numFmtId="0" fontId="1" fillId="0" borderId="0" xfId="105" applyFont="1" applyBorder="1" applyAlignment="1">
      <alignment horizontal="right"/>
    </xf>
    <xf numFmtId="0" fontId="1" fillId="0" borderId="0" xfId="105" applyFont="1" applyFill="1" applyBorder="1" applyAlignment="1"/>
    <xf numFmtId="0" fontId="1" fillId="0" borderId="0" xfId="105" applyFont="1" applyFill="1" applyBorder="1" applyAlignment="1">
      <alignment horizontal="right"/>
    </xf>
    <xf numFmtId="0" fontId="0" fillId="0" borderId="75" xfId="105" applyFont="1" applyFill="1" applyBorder="1" applyAlignment="1">
      <alignment vertical="center"/>
    </xf>
    <xf numFmtId="0" fontId="7" fillId="0" borderId="75" xfId="105" applyFont="1" applyFill="1" applyBorder="1" applyAlignment="1">
      <alignment vertical="center"/>
    </xf>
    <xf numFmtId="0" fontId="30" fillId="0" borderId="0" xfId="83" applyFont="1"/>
    <xf numFmtId="201" fontId="34" fillId="0" borderId="0" xfId="83" applyNumberFormat="1" applyFont="1"/>
    <xf numFmtId="0" fontId="30" fillId="0" borderId="0" xfId="83" applyFont="1" applyBorder="1"/>
    <xf numFmtId="176" fontId="30" fillId="0" borderId="0" xfId="83" applyNumberFormat="1" applyFont="1"/>
    <xf numFmtId="0" fontId="30" fillId="0" borderId="0" xfId="83" applyFont="1" applyFill="1"/>
    <xf numFmtId="177" fontId="30" fillId="0" borderId="0" xfId="122" applyNumberFormat="1" applyFont="1"/>
    <xf numFmtId="194" fontId="30" fillId="0" borderId="0" xfId="122" applyNumberFormat="1" applyFont="1"/>
    <xf numFmtId="194" fontId="30" fillId="0" borderId="0" xfId="122" applyNumberFormat="1" applyFont="1" applyFill="1"/>
    <xf numFmtId="177" fontId="30" fillId="0" borderId="0" xfId="122" applyNumberFormat="1" applyFont="1" applyFill="1"/>
    <xf numFmtId="0" fontId="30" fillId="0" borderId="0" xfId="122" applyFont="1" applyFill="1"/>
    <xf numFmtId="0" fontId="30" fillId="0" borderId="0" xfId="122" applyFont="1"/>
    <xf numFmtId="177" fontId="30" fillId="0" borderId="0" xfId="122" applyNumberFormat="1" applyFont="1" applyFill="1" applyAlignment="1">
      <alignment horizontal="right"/>
    </xf>
    <xf numFmtId="0" fontId="30" fillId="0" borderId="84" xfId="122" applyFont="1" applyFill="1" applyBorder="1" applyAlignment="1">
      <alignment horizontal="center"/>
    </xf>
    <xf numFmtId="0" fontId="30" fillId="0" borderId="81" xfId="122" applyFont="1" applyBorder="1"/>
    <xf numFmtId="177" fontId="30" fillId="0" borderId="42" xfId="122" applyNumberFormat="1" applyFont="1" applyFill="1" applyBorder="1"/>
    <xf numFmtId="0" fontId="30" fillId="0" borderId="79" xfId="122" applyFont="1" applyBorder="1"/>
    <xf numFmtId="177" fontId="30" fillId="0" borderId="33" xfId="122" applyNumberFormat="1" applyFont="1" applyFill="1" applyBorder="1" applyAlignment="1">
      <alignment horizontal="right"/>
    </xf>
    <xf numFmtId="177" fontId="30" fillId="0" borderId="33" xfId="122" applyNumberFormat="1" applyFont="1" applyFill="1" applyBorder="1"/>
    <xf numFmtId="0" fontId="30" fillId="0" borderId="101" xfId="122" applyFont="1" applyBorder="1"/>
    <xf numFmtId="177" fontId="30" fillId="0" borderId="37" xfId="122" applyNumberFormat="1" applyFont="1" applyFill="1" applyBorder="1"/>
    <xf numFmtId="177" fontId="30" fillId="0" borderId="33" xfId="122" quotePrefix="1" applyNumberFormat="1" applyFont="1" applyFill="1" applyBorder="1" applyAlignment="1">
      <alignment horizontal="right"/>
    </xf>
    <xf numFmtId="177" fontId="30" fillId="0" borderId="23" xfId="122" quotePrefix="1" applyNumberFormat="1" applyFont="1" applyFill="1" applyBorder="1" applyAlignment="1">
      <alignment horizontal="right"/>
    </xf>
    <xf numFmtId="0" fontId="30" fillId="0" borderId="97" xfId="122" applyFont="1" applyBorder="1"/>
    <xf numFmtId="177" fontId="30" fillId="0" borderId="57" xfId="122" applyNumberFormat="1" applyFont="1" applyFill="1" applyBorder="1"/>
    <xf numFmtId="0" fontId="30" fillId="0" borderId="0" xfId="122" applyFont="1" applyBorder="1" applyAlignment="1">
      <alignment horizontal="center"/>
    </xf>
    <xf numFmtId="0" fontId="30" fillId="0" borderId="0" xfId="122" applyFont="1" applyBorder="1"/>
    <xf numFmtId="0" fontId="30" fillId="0" borderId="100" xfId="122" applyFont="1" applyBorder="1"/>
    <xf numFmtId="177" fontId="30" fillId="0" borderId="39" xfId="122" applyNumberFormat="1" applyFont="1" applyFill="1" applyBorder="1"/>
    <xf numFmtId="0" fontId="30" fillId="0" borderId="79" xfId="122" applyFont="1" applyBorder="1" applyAlignment="1">
      <alignment shrinkToFit="1"/>
    </xf>
    <xf numFmtId="0" fontId="30" fillId="0" borderId="108" xfId="122" applyFont="1" applyBorder="1"/>
    <xf numFmtId="0" fontId="30" fillId="0" borderId="129" xfId="122" applyFont="1" applyBorder="1"/>
    <xf numFmtId="0" fontId="30" fillId="0" borderId="0" xfId="121" applyFont="1" applyBorder="1" applyAlignment="1">
      <alignment vertical="distributed" textRotation="255"/>
    </xf>
    <xf numFmtId="0" fontId="30" fillId="0" borderId="0" xfId="121" applyFont="1" applyBorder="1"/>
    <xf numFmtId="181" fontId="30" fillId="0" borderId="0" xfId="121" applyNumberFormat="1" applyFont="1" applyBorder="1" applyAlignment="1">
      <alignment horizontal="right"/>
    </xf>
    <xf numFmtId="177" fontId="30" fillId="0" borderId="0" xfId="121" applyNumberFormat="1" applyFont="1" applyBorder="1"/>
    <xf numFmtId="181" fontId="30" fillId="0" borderId="0" xfId="121" applyNumberFormat="1" applyFont="1" applyFill="1" applyBorder="1" applyAlignment="1">
      <alignment horizontal="right"/>
    </xf>
    <xf numFmtId="177" fontId="30" fillId="0" borderId="0" xfId="121" applyNumberFormat="1" applyFont="1" applyFill="1" applyBorder="1"/>
    <xf numFmtId="38" fontId="30" fillId="0" borderId="71" xfId="122" applyNumberFormat="1" applyFont="1" applyFill="1" applyBorder="1"/>
    <xf numFmtId="179" fontId="30" fillId="0" borderId="71" xfId="122" applyNumberFormat="1" applyFont="1" applyFill="1" applyBorder="1"/>
    <xf numFmtId="0" fontId="30" fillId="0" borderId="0" xfId="121" applyFont="1"/>
    <xf numFmtId="38" fontId="30" fillId="0" borderId="0" xfId="121" applyNumberFormat="1" applyFont="1"/>
    <xf numFmtId="177" fontId="30" fillId="0" borderId="0" xfId="121" applyNumberFormat="1" applyFont="1"/>
    <xf numFmtId="194" fontId="30" fillId="0" borderId="0" xfId="121" applyNumberFormat="1" applyFont="1"/>
    <xf numFmtId="194" fontId="30" fillId="0" borderId="0" xfId="121" applyNumberFormat="1" applyFont="1" applyFill="1"/>
    <xf numFmtId="177" fontId="30" fillId="0" borderId="0" xfId="121" quotePrefix="1" applyNumberFormat="1" applyFont="1" applyFill="1" applyAlignment="1">
      <alignment horizontal="right"/>
    </xf>
    <xf numFmtId="38" fontId="30" fillId="0" borderId="0" xfId="121" applyNumberFormat="1" applyFont="1" applyFill="1"/>
    <xf numFmtId="0" fontId="30" fillId="0" borderId="0" xfId="121" applyFont="1" applyFill="1"/>
    <xf numFmtId="0" fontId="30" fillId="0" borderId="0" xfId="120" applyFont="1"/>
    <xf numFmtId="177" fontId="30" fillId="0" borderId="0" xfId="120" applyNumberFormat="1" applyFont="1"/>
    <xf numFmtId="194" fontId="30" fillId="0" borderId="0" xfId="120" applyNumberFormat="1" applyFont="1"/>
    <xf numFmtId="194" fontId="30" fillId="0" borderId="0" xfId="120" applyNumberFormat="1" applyFont="1" applyFill="1"/>
    <xf numFmtId="177" fontId="30" fillId="0" borderId="0" xfId="120" applyNumberFormat="1" applyFont="1" applyFill="1"/>
    <xf numFmtId="0" fontId="30" fillId="0" borderId="0" xfId="120" applyFont="1" applyFill="1"/>
    <xf numFmtId="0" fontId="34" fillId="0" borderId="0" xfId="105" applyFont="1" applyAlignment="1">
      <alignment vertical="center"/>
    </xf>
    <xf numFmtId="0" fontId="30" fillId="0" borderId="0" xfId="126" applyFont="1"/>
    <xf numFmtId="0" fontId="30" fillId="0" borderId="0" xfId="126" applyFont="1" applyFill="1"/>
    <xf numFmtId="188" fontId="30" fillId="0" borderId="0" xfId="126" applyNumberFormat="1" applyFont="1"/>
    <xf numFmtId="0" fontId="30" fillId="0" borderId="77" xfId="126" applyFont="1" applyBorder="1"/>
    <xf numFmtId="188" fontId="30" fillId="0" borderId="0" xfId="126" applyNumberFormat="1" applyFont="1" applyAlignment="1">
      <alignment horizontal="right"/>
    </xf>
    <xf numFmtId="188" fontId="30" fillId="0" borderId="77" xfId="105" applyNumberFormat="1" applyFont="1" applyFill="1" applyBorder="1" applyAlignment="1"/>
    <xf numFmtId="0" fontId="30" fillId="0" borderId="15" xfId="126" applyFont="1" applyFill="1" applyBorder="1" applyAlignment="1">
      <alignment horizontal="center"/>
    </xf>
    <xf numFmtId="0" fontId="30" fillId="0" borderId="22" xfId="126" applyFont="1" applyFill="1" applyBorder="1" applyAlignment="1">
      <alignment horizontal="center"/>
    </xf>
    <xf numFmtId="0" fontId="30" fillId="0" borderId="54" xfId="126" applyFont="1" applyFill="1" applyBorder="1" applyAlignment="1">
      <alignment horizontal="center"/>
    </xf>
    <xf numFmtId="0" fontId="30" fillId="0" borderId="23" xfId="126" applyFont="1" applyFill="1" applyBorder="1" applyAlignment="1">
      <alignment horizontal="center"/>
    </xf>
    <xf numFmtId="0" fontId="30" fillId="0" borderId="124" xfId="126" applyFont="1" applyFill="1" applyBorder="1" applyAlignment="1">
      <alignment horizontal="center"/>
    </xf>
    <xf numFmtId="0" fontId="30" fillId="0" borderId="124" xfId="126" applyFont="1" applyBorder="1" applyAlignment="1">
      <alignment horizontal="center"/>
    </xf>
    <xf numFmtId="0" fontId="30" fillId="0" borderId="22" xfId="126" applyFont="1" applyBorder="1" applyAlignment="1">
      <alignment horizontal="center"/>
    </xf>
    <xf numFmtId="0" fontId="30" fillId="0" borderId="23" xfId="126" applyFont="1" applyBorder="1" applyAlignment="1">
      <alignment horizontal="center"/>
    </xf>
    <xf numFmtId="0" fontId="30" fillId="0" borderId="81" xfId="126" applyFont="1" applyBorder="1"/>
    <xf numFmtId="181" fontId="30" fillId="0" borderId="24" xfId="126" applyNumberFormat="1" applyFont="1" applyFill="1" applyBorder="1"/>
    <xf numFmtId="186" fontId="30" fillId="0" borderId="24" xfId="126" applyNumberFormat="1" applyFont="1" applyFill="1" applyBorder="1"/>
    <xf numFmtId="188" fontId="30" fillId="0" borderId="24" xfId="126" applyNumberFormat="1" applyFont="1" applyFill="1" applyBorder="1"/>
    <xf numFmtId="188" fontId="30" fillId="0" borderId="60" xfId="126" applyNumberFormat="1" applyFont="1" applyFill="1" applyBorder="1"/>
    <xf numFmtId="188" fontId="30" fillId="0" borderId="42" xfId="126" applyNumberFormat="1" applyFont="1" applyFill="1" applyBorder="1"/>
    <xf numFmtId="181" fontId="30" fillId="0" borderId="130" xfId="126" applyNumberFormat="1" applyFont="1" applyFill="1" applyBorder="1"/>
    <xf numFmtId="186" fontId="30" fillId="0" borderId="12" xfId="126" applyNumberFormat="1" applyFont="1" applyFill="1" applyBorder="1"/>
    <xf numFmtId="188" fontId="30" fillId="0" borderId="42" xfId="126" applyNumberFormat="1" applyFont="1" applyBorder="1"/>
    <xf numFmtId="0" fontId="30" fillId="0" borderId="79" xfId="126" applyFont="1" applyBorder="1"/>
    <xf numFmtId="181" fontId="30" fillId="0" borderId="14" xfId="126" applyNumberFormat="1" applyFont="1" applyFill="1" applyBorder="1"/>
    <xf numFmtId="188" fontId="30" fillId="0" borderId="12" xfId="126" applyNumberFormat="1" applyFont="1" applyFill="1" applyBorder="1"/>
    <xf numFmtId="188" fontId="30" fillId="0" borderId="47" xfId="126" applyNumberFormat="1" applyFont="1" applyFill="1" applyBorder="1"/>
    <xf numFmtId="181" fontId="30" fillId="0" borderId="126" xfId="126" applyNumberFormat="1" applyFont="1" applyFill="1" applyBorder="1"/>
    <xf numFmtId="188" fontId="30" fillId="0" borderId="33" xfId="126" applyNumberFormat="1" applyFont="1" applyFill="1" applyBorder="1"/>
    <xf numFmtId="188" fontId="30" fillId="0" borderId="33" xfId="126" applyNumberFormat="1" applyFont="1" applyBorder="1"/>
    <xf numFmtId="186" fontId="30" fillId="0" borderId="14" xfId="126" applyNumberFormat="1" applyFont="1" applyFill="1" applyBorder="1"/>
    <xf numFmtId="184" fontId="30" fillId="0" borderId="12" xfId="126" applyNumberFormat="1" applyFont="1" applyFill="1" applyBorder="1"/>
    <xf numFmtId="181" fontId="30" fillId="0" borderId="13" xfId="126" applyNumberFormat="1" applyFont="1" applyFill="1" applyBorder="1"/>
    <xf numFmtId="181" fontId="30" fillId="0" borderId="127" xfId="126" applyNumberFormat="1" applyFont="1" applyFill="1" applyBorder="1"/>
    <xf numFmtId="181" fontId="30" fillId="0" borderId="12" xfId="126" applyNumberFormat="1" applyFont="1" applyFill="1" applyBorder="1"/>
    <xf numFmtId="181" fontId="30" fillId="0" borderId="125" xfId="126" applyNumberFormat="1" applyFont="1" applyFill="1" applyBorder="1"/>
    <xf numFmtId="0" fontId="30" fillId="0" borderId="101" xfId="126" applyFont="1" applyBorder="1"/>
    <xf numFmtId="186" fontId="30" fillId="0" borderId="22" xfId="126" applyNumberFormat="1" applyFont="1" applyFill="1" applyBorder="1"/>
    <xf numFmtId="188" fontId="30" fillId="0" borderId="22" xfId="126" applyNumberFormat="1" applyFont="1" applyFill="1" applyBorder="1"/>
    <xf numFmtId="188" fontId="30" fillId="0" borderId="54" xfId="126" applyNumberFormat="1" applyFont="1" applyFill="1" applyBorder="1"/>
    <xf numFmtId="188" fontId="30" fillId="0" borderId="37" xfId="126" applyNumberFormat="1" applyFont="1" applyFill="1" applyBorder="1"/>
    <xf numFmtId="188" fontId="30" fillId="0" borderId="23" xfId="126" applyNumberFormat="1" applyFont="1" applyFill="1" applyBorder="1"/>
    <xf numFmtId="188" fontId="30" fillId="0" borderId="23" xfId="126" applyNumberFormat="1" applyFont="1" applyBorder="1"/>
    <xf numFmtId="0" fontId="30" fillId="0" borderId="97" xfId="126" applyFont="1" applyBorder="1"/>
    <xf numFmtId="181" fontId="30" fillId="0" borderId="18" xfId="126" applyNumberFormat="1" applyFont="1" applyFill="1" applyBorder="1"/>
    <xf numFmtId="186" fontId="30" fillId="0" borderId="18" xfId="126" applyNumberFormat="1" applyFont="1" applyFill="1" applyBorder="1"/>
    <xf numFmtId="188" fontId="30" fillId="0" borderId="69" xfId="126" applyNumberFormat="1" applyFont="1" applyFill="1" applyBorder="1"/>
    <xf numFmtId="188" fontId="30" fillId="0" borderId="36" xfId="126" applyNumberFormat="1" applyFont="1" applyFill="1" applyBorder="1"/>
    <xf numFmtId="181" fontId="30" fillId="0" borderId="131" xfId="126" applyNumberFormat="1" applyFont="1" applyFill="1" applyBorder="1"/>
    <xf numFmtId="181" fontId="30" fillId="0" borderId="131" xfId="126" applyNumberFormat="1" applyFont="1" applyBorder="1"/>
    <xf numFmtId="188" fontId="30" fillId="0" borderId="36" xfId="126" applyNumberFormat="1" applyFont="1" applyBorder="1"/>
    <xf numFmtId="0" fontId="30" fillId="0" borderId="75" xfId="126" applyFont="1" applyBorder="1" applyAlignment="1">
      <alignment horizontal="center"/>
    </xf>
    <xf numFmtId="0" fontId="30" fillId="0" borderId="75" xfId="126" applyFont="1" applyFill="1" applyBorder="1"/>
    <xf numFmtId="186" fontId="30" fillId="0" borderId="75" xfId="126" applyNumberFormat="1" applyFont="1" applyFill="1" applyBorder="1"/>
    <xf numFmtId="0" fontId="30" fillId="0" borderId="0" xfId="0" applyFont="1" applyAlignment="1">
      <alignment vertical="center"/>
    </xf>
    <xf numFmtId="181" fontId="30" fillId="0" borderId="25" xfId="126" applyNumberFormat="1" applyFont="1" applyFill="1" applyBorder="1"/>
    <xf numFmtId="186" fontId="30" fillId="0" borderId="25" xfId="126" applyNumberFormat="1" applyFont="1" applyFill="1" applyBorder="1"/>
    <xf numFmtId="188" fontId="30" fillId="0" borderId="43" xfId="126" applyNumberFormat="1" applyFont="1" applyFill="1" applyBorder="1"/>
    <xf numFmtId="188" fontId="30" fillId="0" borderId="64" xfId="126" applyNumberFormat="1" applyFont="1" applyFill="1" applyBorder="1"/>
    <xf numFmtId="186" fontId="30" fillId="0" borderId="89" xfId="126" applyNumberFormat="1" applyFont="1" applyFill="1" applyBorder="1"/>
    <xf numFmtId="181" fontId="30" fillId="0" borderId="132" xfId="126" applyNumberFormat="1" applyFont="1" applyFill="1" applyBorder="1"/>
    <xf numFmtId="188" fontId="30" fillId="0" borderId="39" xfId="126" applyNumberFormat="1" applyFont="1" applyFill="1" applyBorder="1"/>
    <xf numFmtId="181" fontId="30" fillId="0" borderId="132" xfId="126" applyNumberFormat="1" applyFont="1" applyBorder="1"/>
    <xf numFmtId="188" fontId="30" fillId="0" borderId="39" xfId="126" applyNumberFormat="1" applyFont="1" applyBorder="1"/>
    <xf numFmtId="188" fontId="30" fillId="0" borderId="38" xfId="126" applyNumberFormat="1" applyFont="1" applyFill="1" applyBorder="1"/>
    <xf numFmtId="188" fontId="30" fillId="0" borderId="38" xfId="126" applyNumberFormat="1" applyFont="1" applyBorder="1"/>
    <xf numFmtId="181" fontId="30" fillId="0" borderId="125" xfId="126" applyNumberFormat="1" applyFont="1" applyBorder="1"/>
    <xf numFmtId="0" fontId="30" fillId="0" borderId="79" xfId="126" applyFont="1" applyBorder="1" applyAlignment="1">
      <alignment shrinkToFit="1"/>
    </xf>
    <xf numFmtId="181" fontId="30" fillId="0" borderId="127" xfId="126" applyNumberFormat="1" applyFont="1" applyBorder="1"/>
    <xf numFmtId="177" fontId="30" fillId="0" borderId="13" xfId="126" applyNumberFormat="1" applyFont="1" applyFill="1" applyBorder="1"/>
    <xf numFmtId="186" fontId="30" fillId="0" borderId="14" xfId="126" applyNumberFormat="1" applyFont="1" applyFill="1" applyBorder="1" applyAlignment="1">
      <alignment horizontal="right"/>
    </xf>
    <xf numFmtId="188" fontId="30" fillId="0" borderId="47" xfId="126" applyNumberFormat="1" applyFont="1" applyFill="1" applyBorder="1" applyAlignment="1">
      <alignment horizontal="right"/>
    </xf>
    <xf numFmtId="188" fontId="30" fillId="0" borderId="13" xfId="126" applyNumberFormat="1" applyFont="1" applyFill="1" applyBorder="1" applyAlignment="1">
      <alignment horizontal="right"/>
    </xf>
    <xf numFmtId="188" fontId="30" fillId="0" borderId="48" xfId="126" applyNumberFormat="1" applyFont="1" applyFill="1" applyBorder="1" applyAlignment="1">
      <alignment horizontal="right"/>
    </xf>
    <xf numFmtId="177" fontId="30" fillId="0" borderId="127" xfId="126" quotePrefix="1" applyNumberFormat="1" applyFont="1" applyFill="1" applyBorder="1" applyAlignment="1">
      <alignment horizontal="right"/>
    </xf>
    <xf numFmtId="188" fontId="30" fillId="0" borderId="33" xfId="126" applyNumberFormat="1" applyFont="1" applyFill="1" applyBorder="1" applyAlignment="1"/>
    <xf numFmtId="177" fontId="30" fillId="0" borderId="127" xfId="126" quotePrefix="1" applyNumberFormat="1" applyFont="1" applyBorder="1" applyAlignment="1">
      <alignment horizontal="right"/>
    </xf>
    <xf numFmtId="188" fontId="30" fillId="0" borderId="33" xfId="126" applyNumberFormat="1" applyFont="1" applyBorder="1" applyAlignment="1"/>
    <xf numFmtId="194" fontId="30" fillId="0" borderId="18" xfId="126" applyNumberFormat="1" applyFont="1" applyFill="1" applyBorder="1"/>
    <xf numFmtId="194" fontId="30" fillId="0" borderId="18" xfId="126" applyNumberFormat="1" applyFont="1" applyBorder="1"/>
    <xf numFmtId="0" fontId="30" fillId="0" borderId="0" xfId="125" applyFont="1"/>
    <xf numFmtId="186" fontId="30" fillId="0" borderId="0" xfId="125" applyNumberFormat="1" applyFont="1"/>
    <xf numFmtId="0" fontId="30" fillId="0" borderId="71" xfId="125" applyFont="1" applyBorder="1"/>
    <xf numFmtId="0" fontId="30" fillId="0" borderId="71" xfId="125" applyFont="1" applyFill="1" applyBorder="1"/>
    <xf numFmtId="186" fontId="30" fillId="0" borderId="0" xfId="125" applyNumberFormat="1" applyFont="1" applyFill="1"/>
    <xf numFmtId="0" fontId="30" fillId="0" borderId="0" xfId="125" applyFont="1" applyFill="1"/>
    <xf numFmtId="177" fontId="30" fillId="0" borderId="0" xfId="125" applyNumberFormat="1" applyFont="1"/>
    <xf numFmtId="188" fontId="30" fillId="0" borderId="0" xfId="125" applyNumberFormat="1" applyFont="1"/>
    <xf numFmtId="0" fontId="34" fillId="0" borderId="0" xfId="105" applyFont="1">
      <alignment vertical="center"/>
    </xf>
    <xf numFmtId="0" fontId="30" fillId="0" borderId="0" xfId="123" applyFont="1"/>
    <xf numFmtId="0" fontId="30" fillId="0" borderId="0" xfId="105" applyFont="1">
      <alignment vertical="center"/>
    </xf>
    <xf numFmtId="0" fontId="30" fillId="0" borderId="0" xfId="105" applyFont="1" applyFill="1">
      <alignment vertical="center"/>
    </xf>
    <xf numFmtId="188" fontId="30" fillId="0" borderId="0" xfId="105" applyNumberFormat="1" applyFont="1" applyBorder="1" applyAlignment="1">
      <alignment horizontal="right"/>
    </xf>
    <xf numFmtId="188" fontId="30" fillId="0" borderId="0" xfId="105" applyNumberFormat="1" applyFont="1" applyFill="1" applyBorder="1" applyAlignment="1">
      <alignment horizontal="right"/>
    </xf>
    <xf numFmtId="0" fontId="30" fillId="0" borderId="12" xfId="123" applyFont="1" applyBorder="1" applyAlignment="1">
      <alignment horizontal="center"/>
    </xf>
    <xf numFmtId="0" fontId="30" fillId="0" borderId="47" xfId="123" applyFont="1" applyBorder="1" applyAlignment="1">
      <alignment horizontal="center"/>
    </xf>
    <xf numFmtId="0" fontId="30" fillId="0" borderId="12" xfId="123" applyFont="1" applyFill="1" applyBorder="1" applyAlignment="1">
      <alignment horizontal="center"/>
    </xf>
    <xf numFmtId="0" fontId="30" fillId="0" borderId="47" xfId="123" applyFont="1" applyFill="1" applyBorder="1" applyAlignment="1">
      <alignment horizontal="center"/>
    </xf>
    <xf numFmtId="0" fontId="30" fillId="0" borderId="33" xfId="123" applyFont="1" applyBorder="1" applyAlignment="1">
      <alignment horizontal="center"/>
    </xf>
    <xf numFmtId="0" fontId="30" fillId="0" borderId="33" xfId="123" applyFont="1" applyBorder="1"/>
    <xf numFmtId="176" fontId="30" fillId="46" borderId="33" xfId="123" applyNumberFormat="1" applyFont="1" applyFill="1" applyBorder="1" applyAlignment="1">
      <alignment horizontal="right"/>
    </xf>
    <xf numFmtId="0" fontId="30" fillId="0" borderId="37" xfId="123" applyFont="1" applyBorder="1"/>
    <xf numFmtId="176" fontId="30" fillId="46" borderId="23" xfId="123" applyNumberFormat="1" applyFont="1" applyFill="1" applyBorder="1" applyAlignment="1">
      <alignment horizontal="right"/>
    </xf>
    <xf numFmtId="0" fontId="30" fillId="0" borderId="36" xfId="123" applyFont="1" applyBorder="1"/>
    <xf numFmtId="176" fontId="30" fillId="46" borderId="57" xfId="123" applyNumberFormat="1" applyFont="1" applyFill="1" applyBorder="1" applyAlignment="1">
      <alignment horizontal="right"/>
    </xf>
    <xf numFmtId="0" fontId="30" fillId="0" borderId="0" xfId="123" applyFont="1" applyAlignment="1">
      <alignment horizontal="center"/>
    </xf>
    <xf numFmtId="0" fontId="30" fillId="0" borderId="39" xfId="123" applyFont="1" applyBorder="1"/>
    <xf numFmtId="180" fontId="30" fillId="0" borderId="25" xfId="54" applyNumberFormat="1" applyFont="1" applyFill="1" applyBorder="1" applyAlignment="1"/>
    <xf numFmtId="176" fontId="30" fillId="46" borderId="39" xfId="123" applyNumberFormat="1" applyFont="1" applyFill="1" applyBorder="1" applyAlignment="1">
      <alignment horizontal="right"/>
    </xf>
    <xf numFmtId="188" fontId="30" fillId="46" borderId="57" xfId="123" applyNumberFormat="1" applyFont="1" applyFill="1" applyBorder="1" applyAlignment="1">
      <alignment horizontal="right"/>
    </xf>
    <xf numFmtId="176" fontId="30" fillId="0" borderId="0" xfId="123" quotePrefix="1" applyNumberFormat="1" applyFont="1" applyBorder="1" applyAlignment="1">
      <alignment horizontal="right"/>
    </xf>
    <xf numFmtId="0" fontId="30" fillId="0" borderId="0" xfId="0" applyFont="1" applyFill="1" applyAlignment="1">
      <alignment vertical="center"/>
    </xf>
    <xf numFmtId="0" fontId="30" fillId="0" borderId="77" xfId="133" applyFont="1" applyFill="1" applyBorder="1"/>
    <xf numFmtId="177" fontId="30" fillId="0" borderId="0" xfId="133" applyNumberFormat="1" applyFont="1" applyFill="1" applyAlignment="1">
      <alignment horizontal="right"/>
    </xf>
    <xf numFmtId="188" fontId="30" fillId="0" borderId="77" xfId="105" applyNumberFormat="1" applyFont="1" applyFill="1" applyBorder="1" applyAlignment="1">
      <alignment horizontal="right"/>
    </xf>
    <xf numFmtId="189" fontId="30" fillId="0" borderId="60" xfId="134" applyNumberFormat="1" applyFont="1" applyFill="1" applyBorder="1" applyAlignment="1">
      <alignment horizontal="right" vertical="center"/>
    </xf>
    <xf numFmtId="189" fontId="30" fillId="0" borderId="42" xfId="134" applyNumberFormat="1" applyFont="1" applyFill="1" applyBorder="1" applyAlignment="1">
      <alignment horizontal="right" vertical="center"/>
    </xf>
    <xf numFmtId="189" fontId="30" fillId="0" borderId="51" xfId="134" applyNumberFormat="1" applyFont="1" applyFill="1" applyBorder="1" applyAlignment="1">
      <alignment horizontal="right" vertical="center"/>
    </xf>
    <xf numFmtId="189" fontId="30" fillId="0" borderId="37" xfId="134" applyNumberFormat="1" applyFont="1" applyFill="1" applyBorder="1" applyAlignment="1">
      <alignment horizontal="right" vertical="center"/>
    </xf>
    <xf numFmtId="189" fontId="30" fillId="0" borderId="47" xfId="134" applyNumberFormat="1" applyFont="1" applyFill="1" applyBorder="1" applyAlignment="1">
      <alignment horizontal="right" vertical="center"/>
    </xf>
    <xf numFmtId="189" fontId="30" fillId="0" borderId="33" xfId="134" applyNumberFormat="1" applyFont="1" applyFill="1" applyBorder="1" applyAlignment="1">
      <alignment horizontal="right" vertical="center"/>
    </xf>
    <xf numFmtId="189" fontId="30" fillId="0" borderId="48" xfId="134" applyNumberFormat="1" applyFont="1" applyFill="1" applyBorder="1" applyAlignment="1">
      <alignment horizontal="right" vertical="center"/>
    </xf>
    <xf numFmtId="189" fontId="30" fillId="0" borderId="41" xfId="134" applyNumberFormat="1" applyFont="1" applyFill="1" applyBorder="1" applyAlignment="1">
      <alignment horizontal="right" vertical="center"/>
    </xf>
    <xf numFmtId="189" fontId="30" fillId="0" borderId="36" xfId="134" applyNumberFormat="1" applyFont="1" applyFill="1" applyBorder="1" applyAlignment="1">
      <alignment horizontal="right" vertical="center"/>
    </xf>
    <xf numFmtId="177" fontId="30" fillId="0" borderId="0" xfId="85" applyNumberFormat="1" applyFont="1"/>
    <xf numFmtId="0" fontId="30" fillId="0" borderId="0" xfId="85" applyFont="1"/>
    <xf numFmtId="177" fontId="30" fillId="0" borderId="0" xfId="85" applyNumberFormat="1" applyFont="1" applyAlignment="1">
      <alignment horizontal="right"/>
    </xf>
    <xf numFmtId="0" fontId="30" fillId="0" borderId="14" xfId="86" applyFont="1" applyBorder="1"/>
    <xf numFmtId="189" fontId="30" fillId="0" borderId="38" xfId="86" applyNumberFormat="1" applyFont="1" applyFill="1" applyBorder="1"/>
    <xf numFmtId="0" fontId="30" fillId="0" borderId="12" xfId="86" applyFont="1" applyBorder="1" applyAlignment="1">
      <alignment horizontal="distributed"/>
    </xf>
    <xf numFmtId="0" fontId="30" fillId="0" borderId="12" xfId="86" applyFont="1" applyBorder="1"/>
    <xf numFmtId="0" fontId="30" fillId="0" borderId="82" xfId="86" applyFont="1" applyBorder="1" applyAlignment="1">
      <alignment horizontal="distributed"/>
    </xf>
    <xf numFmtId="189" fontId="30" fillId="0" borderId="35" xfId="86" applyNumberFormat="1" applyFont="1" applyFill="1" applyBorder="1"/>
    <xf numFmtId="0" fontId="30" fillId="0" borderId="0" xfId="86" applyFont="1" applyBorder="1" applyAlignment="1">
      <alignment vertical="center" wrapText="1"/>
    </xf>
    <xf numFmtId="0" fontId="30" fillId="0" borderId="0" xfId="86" applyFont="1" applyBorder="1" applyAlignment="1">
      <alignment horizontal="distributed"/>
    </xf>
    <xf numFmtId="0" fontId="30" fillId="0" borderId="0" xfId="86" applyFont="1"/>
    <xf numFmtId="177" fontId="30" fillId="0" borderId="0" xfId="86" quotePrefix="1" applyNumberFormat="1" applyFont="1" applyAlignment="1">
      <alignment horizontal="right"/>
    </xf>
    <xf numFmtId="0" fontId="30" fillId="0" borderId="0" xfId="84" applyFont="1"/>
    <xf numFmtId="177" fontId="30" fillId="0" borderId="0" xfId="84" applyNumberFormat="1" applyFont="1"/>
    <xf numFmtId="177" fontId="30" fillId="0" borderId="0" xfId="88" applyNumberFormat="1" applyFont="1" applyFill="1"/>
    <xf numFmtId="0" fontId="30" fillId="0" borderId="0" xfId="88" applyFont="1" applyFill="1"/>
    <xf numFmtId="0" fontId="30" fillId="0" borderId="77" xfId="88" applyFont="1" applyFill="1" applyBorder="1"/>
    <xf numFmtId="177" fontId="30" fillId="0" borderId="0" xfId="88" applyNumberFormat="1" applyFont="1" applyFill="1" applyAlignment="1">
      <alignment horizontal="right"/>
    </xf>
    <xf numFmtId="178" fontId="30" fillId="0" borderId="10" xfId="89" applyNumberFormat="1" applyFont="1" applyFill="1" applyBorder="1"/>
    <xf numFmtId="189" fontId="30" fillId="0" borderId="43" xfId="89" applyNumberFormat="1" applyFont="1" applyFill="1" applyBorder="1"/>
    <xf numFmtId="189" fontId="30" fillId="0" borderId="38" xfId="89" applyNumberFormat="1" applyFont="1" applyFill="1" applyBorder="1"/>
    <xf numFmtId="178" fontId="30" fillId="0" borderId="133" xfId="89" applyNumberFormat="1" applyFont="1" applyFill="1" applyBorder="1"/>
    <xf numFmtId="189" fontId="30" fillId="0" borderId="54" xfId="89" applyNumberFormat="1" applyFont="1" applyFill="1" applyBorder="1"/>
    <xf numFmtId="189" fontId="30" fillId="0" borderId="23" xfId="89" applyNumberFormat="1" applyFont="1" applyFill="1" applyBorder="1"/>
    <xf numFmtId="178" fontId="30" fillId="0" borderId="117" xfId="89" applyNumberFormat="1" applyFont="1" applyFill="1" applyBorder="1" applyAlignment="1">
      <alignment horizontal="distributed"/>
    </xf>
    <xf numFmtId="38" fontId="30" fillId="0" borderId="18" xfId="65" applyNumberFormat="1" applyFont="1" applyFill="1" applyBorder="1" applyAlignment="1"/>
    <xf numFmtId="189" fontId="30" fillId="0" borderId="56" xfId="89" applyNumberFormat="1" applyFont="1" applyFill="1" applyBorder="1"/>
    <xf numFmtId="189" fontId="30" fillId="0" borderId="57" xfId="89" applyNumberFormat="1" applyFont="1" applyFill="1" applyBorder="1"/>
    <xf numFmtId="177" fontId="30" fillId="0" borderId="0" xfId="88" quotePrefix="1" applyNumberFormat="1" applyFont="1" applyFill="1" applyAlignment="1">
      <alignment horizontal="right"/>
    </xf>
    <xf numFmtId="0" fontId="30" fillId="0" borderId="0" xfId="87" applyFont="1"/>
    <xf numFmtId="177" fontId="30" fillId="0" borderId="0" xfId="87" applyNumberFormat="1" applyFont="1"/>
    <xf numFmtId="201" fontId="30" fillId="0" borderId="0" xfId="83" applyNumberFormat="1" applyFont="1"/>
    <xf numFmtId="176" fontId="30" fillId="0" borderId="0" xfId="83" applyNumberFormat="1" applyFont="1" applyFill="1"/>
    <xf numFmtId="0" fontId="34" fillId="0" borderId="0" xfId="110" applyFont="1" applyFill="1">
      <alignment vertical="center"/>
    </xf>
    <xf numFmtId="177" fontId="30" fillId="0" borderId="0" xfId="91" applyNumberFormat="1" applyFont="1" applyFill="1"/>
    <xf numFmtId="0" fontId="30" fillId="0" borderId="0" xfId="91" applyFont="1" applyFill="1"/>
    <xf numFmtId="0" fontId="30" fillId="0" borderId="0" xfId="77" applyFont="1" applyFill="1"/>
    <xf numFmtId="0" fontId="33" fillId="0" borderId="0" xfId="92" applyFont="1" applyFill="1"/>
    <xf numFmtId="177" fontId="30" fillId="0" borderId="0" xfId="92" applyNumberFormat="1" applyFont="1" applyFill="1"/>
    <xf numFmtId="0" fontId="30" fillId="0" borderId="0" xfId="92" applyFont="1" applyFill="1"/>
    <xf numFmtId="0" fontId="30" fillId="0" borderId="77" xfId="92" applyFont="1" applyFill="1" applyBorder="1"/>
    <xf numFmtId="0" fontId="30" fillId="0" borderId="123" xfId="92" applyFont="1" applyFill="1" applyBorder="1" applyAlignment="1">
      <alignment horizontal="distributed"/>
    </xf>
    <xf numFmtId="0" fontId="30" fillId="0" borderId="134" xfId="92" applyFont="1" applyFill="1" applyBorder="1" applyAlignment="1">
      <alignment horizontal="center"/>
    </xf>
    <xf numFmtId="0" fontId="30" fillId="0" borderId="134" xfId="92" applyFont="1" applyFill="1" applyBorder="1" applyAlignment="1">
      <alignment horizontal="center" shrinkToFit="1"/>
    </xf>
    <xf numFmtId="177" fontId="30" fillId="0" borderId="130" xfId="92" applyNumberFormat="1" applyFont="1" applyFill="1" applyBorder="1" applyAlignment="1">
      <alignment horizontal="distributed"/>
    </xf>
    <xf numFmtId="177" fontId="30" fillId="0" borderId="14" xfId="92" applyNumberFormat="1" applyFont="1" applyFill="1" applyBorder="1"/>
    <xf numFmtId="177" fontId="30" fillId="0" borderId="67" xfId="92" applyNumberFormat="1" applyFont="1" applyFill="1" applyBorder="1"/>
    <xf numFmtId="189" fontId="30" fillId="0" borderId="24" xfId="92" applyNumberFormat="1" applyFont="1" applyFill="1" applyBorder="1"/>
    <xf numFmtId="189" fontId="30" fillId="0" borderId="59" xfId="92" applyNumberFormat="1" applyFont="1" applyFill="1" applyBorder="1"/>
    <xf numFmtId="189" fontId="30" fillId="0" borderId="42" xfId="92" applyNumberFormat="1" applyFont="1" applyFill="1" applyBorder="1"/>
    <xf numFmtId="193" fontId="30" fillId="0" borderId="125" xfId="92" applyNumberFormat="1" applyFont="1" applyFill="1" applyBorder="1" applyAlignment="1">
      <alignment horizontal="distributed"/>
    </xf>
    <xf numFmtId="193" fontId="30" fillId="0" borderId="12" xfId="92" applyNumberFormat="1" applyFont="1" applyFill="1" applyBorder="1"/>
    <xf numFmtId="193" fontId="30" fillId="0" borderId="61" xfId="92" applyNumberFormat="1" applyFont="1" applyFill="1" applyBorder="1"/>
    <xf numFmtId="193" fontId="30" fillId="0" borderId="33" xfId="92" applyNumberFormat="1" applyFont="1" applyFill="1" applyBorder="1"/>
    <xf numFmtId="193" fontId="30" fillId="0" borderId="128" xfId="92" applyNumberFormat="1" applyFont="1" applyFill="1" applyBorder="1" applyAlignment="1">
      <alignment horizontal="distributed"/>
    </xf>
    <xf numFmtId="193" fontId="30" fillId="0" borderId="82" xfId="92" applyNumberFormat="1" applyFont="1" applyFill="1" applyBorder="1"/>
    <xf numFmtId="193" fontId="30" fillId="0" borderId="135" xfId="92" applyNumberFormat="1" applyFont="1" applyFill="1" applyBorder="1"/>
    <xf numFmtId="193" fontId="30" fillId="0" borderId="35" xfId="92" applyNumberFormat="1" applyFont="1" applyFill="1" applyBorder="1"/>
    <xf numFmtId="0" fontId="30" fillId="0" borderId="0" xfId="78" applyFont="1" applyFill="1"/>
    <xf numFmtId="0" fontId="33" fillId="0" borderId="0" xfId="92" applyFont="1" applyFill="1" applyAlignment="1"/>
    <xf numFmtId="0" fontId="33" fillId="0" borderId="0" xfId="80" applyFont="1" applyFill="1" applyAlignment="1">
      <alignment vertical="center"/>
    </xf>
    <xf numFmtId="0" fontId="30" fillId="0" borderId="0" xfId="90" applyFont="1"/>
    <xf numFmtId="177" fontId="30" fillId="0" borderId="0" xfId="90" applyNumberFormat="1" applyFont="1"/>
    <xf numFmtId="0" fontId="30" fillId="0" borderId="0" xfId="90" applyFont="1" applyFill="1"/>
    <xf numFmtId="0" fontId="30" fillId="0" borderId="0" xfId="94" applyFont="1" applyFill="1"/>
    <xf numFmtId="177" fontId="30" fillId="0" borderId="0" xfId="94" applyNumberFormat="1" applyFont="1" applyFill="1"/>
    <xf numFmtId="186" fontId="30" fillId="0" borderId="0" xfId="94" applyNumberFormat="1" applyFont="1" applyFill="1"/>
    <xf numFmtId="176" fontId="30" fillId="0" borderId="0" xfId="94" applyNumberFormat="1" applyFont="1" applyFill="1"/>
    <xf numFmtId="187" fontId="30" fillId="0" borderId="0" xfId="94" applyNumberFormat="1" applyFont="1" applyFill="1"/>
    <xf numFmtId="188" fontId="30" fillId="0" borderId="0" xfId="94" applyNumberFormat="1" applyFont="1" applyFill="1"/>
    <xf numFmtId="188" fontId="30" fillId="0" borderId="0" xfId="94" applyNumberFormat="1" applyFont="1" applyFill="1" applyAlignment="1">
      <alignment horizontal="right"/>
    </xf>
    <xf numFmtId="0" fontId="30" fillId="0" borderId="10" xfId="95" applyFont="1" applyFill="1" applyBorder="1" applyAlignment="1">
      <alignment horizontal="distributed"/>
    </xf>
    <xf numFmtId="0" fontId="30" fillId="0" borderId="11" xfId="95" applyFont="1" applyFill="1" applyBorder="1" applyAlignment="1">
      <alignment horizontal="distributed"/>
    </xf>
    <xf numFmtId="197" fontId="30" fillId="0" borderId="15" xfId="95" applyNumberFormat="1" applyFont="1" applyFill="1" applyBorder="1"/>
    <xf numFmtId="196" fontId="30" fillId="0" borderId="33" xfId="95" applyNumberFormat="1" applyFont="1" applyFill="1" applyBorder="1" applyAlignment="1">
      <alignment horizontal="right"/>
    </xf>
    <xf numFmtId="0" fontId="30" fillId="0" borderId="133" xfId="95" applyFont="1" applyFill="1" applyBorder="1" applyAlignment="1">
      <alignment horizontal="distributed"/>
    </xf>
    <xf numFmtId="196" fontId="30" fillId="0" borderId="37" xfId="95" applyNumberFormat="1" applyFont="1" applyFill="1" applyBorder="1" applyAlignment="1">
      <alignment horizontal="right"/>
    </xf>
    <xf numFmtId="0" fontId="30" fillId="0" borderId="117" xfId="95" applyFont="1" applyFill="1" applyBorder="1" applyAlignment="1">
      <alignment horizontal="distributed"/>
    </xf>
    <xf numFmtId="196" fontId="30" fillId="0" borderId="36" xfId="95" applyNumberFormat="1" applyFont="1" applyFill="1" applyBorder="1" applyAlignment="1">
      <alignment horizontal="right"/>
    </xf>
    <xf numFmtId="0" fontId="30" fillId="0" borderId="0" xfId="79" applyFont="1" applyFill="1"/>
    <xf numFmtId="0" fontId="30" fillId="0" borderId="71" xfId="79" applyFont="1" applyFill="1" applyBorder="1"/>
    <xf numFmtId="0" fontId="30" fillId="0" borderId="0" xfId="95" applyFont="1" applyFill="1" applyAlignment="1"/>
    <xf numFmtId="187" fontId="30" fillId="0" borderId="0" xfId="95" applyNumberFormat="1" applyFont="1" applyFill="1"/>
    <xf numFmtId="188" fontId="30" fillId="0" borderId="0" xfId="95" applyNumberFormat="1" applyFont="1" applyFill="1"/>
    <xf numFmtId="0" fontId="30" fillId="0" borderId="0" xfId="95" applyFont="1" applyFill="1"/>
    <xf numFmtId="187" fontId="30" fillId="0" borderId="0" xfId="93" applyNumberFormat="1" applyFont="1" applyFill="1"/>
    <xf numFmtId="188" fontId="30" fillId="0" borderId="0" xfId="93" applyNumberFormat="1" applyFont="1" applyFill="1"/>
    <xf numFmtId="0" fontId="30" fillId="0" borderId="0" xfId="93" applyFont="1" applyFill="1"/>
    <xf numFmtId="0" fontId="34" fillId="0" borderId="0" xfId="112" applyFont="1" applyFill="1">
      <alignment vertical="center"/>
    </xf>
    <xf numFmtId="0" fontId="30" fillId="0" borderId="0" xfId="97" applyFont="1" applyFill="1"/>
    <xf numFmtId="177" fontId="30" fillId="0" borderId="0" xfId="97" applyNumberFormat="1" applyFont="1" applyFill="1"/>
    <xf numFmtId="177" fontId="30" fillId="0" borderId="0" xfId="97" applyNumberFormat="1" applyFont="1" applyFill="1" applyAlignment="1">
      <alignment horizontal="right"/>
    </xf>
    <xf numFmtId="0" fontId="30" fillId="0" borderId="81" xfId="98" applyFont="1" applyFill="1" applyBorder="1"/>
    <xf numFmtId="176" fontId="30" fillId="0" borderId="40" xfId="98" applyNumberFormat="1" applyFont="1" applyFill="1" applyBorder="1" applyAlignment="1">
      <alignment horizontal="right"/>
    </xf>
    <xf numFmtId="0" fontId="30" fillId="0" borderId="79" xfId="98" applyFont="1" applyFill="1" applyBorder="1"/>
    <xf numFmtId="176" fontId="30" fillId="0" borderId="33" xfId="98" applyNumberFormat="1" applyFont="1" applyFill="1" applyBorder="1" applyAlignment="1">
      <alignment horizontal="right"/>
    </xf>
    <xf numFmtId="176" fontId="30" fillId="0" borderId="41" xfId="98" applyNumberFormat="1" applyFont="1" applyFill="1" applyBorder="1" applyAlignment="1">
      <alignment horizontal="right"/>
    </xf>
    <xf numFmtId="0" fontId="30" fillId="0" borderId="14" xfId="98" applyFont="1" applyFill="1" applyBorder="1"/>
    <xf numFmtId="176" fontId="30" fillId="0" borderId="39" xfId="98" applyNumberFormat="1" applyFont="1" applyFill="1" applyBorder="1" applyAlignment="1">
      <alignment horizontal="right"/>
    </xf>
    <xf numFmtId="176" fontId="30" fillId="0" borderId="36" xfId="98" applyNumberFormat="1" applyFont="1" applyFill="1" applyBorder="1" applyAlignment="1">
      <alignment horizontal="right"/>
    </xf>
    <xf numFmtId="0" fontId="30" fillId="0" borderId="0" xfId="98" applyFont="1" applyFill="1" applyBorder="1" applyAlignment="1">
      <alignment horizontal="distributed"/>
    </xf>
    <xf numFmtId="177" fontId="30" fillId="0" borderId="0" xfId="98" applyNumberFormat="1" applyFont="1" applyFill="1" applyBorder="1" applyAlignment="1">
      <alignment horizontal="right"/>
    </xf>
    <xf numFmtId="177" fontId="30" fillId="0" borderId="0" xfId="98" applyNumberFormat="1" applyFont="1" applyFill="1" applyBorder="1"/>
    <xf numFmtId="177" fontId="30" fillId="0" borderId="0" xfId="98" applyNumberFormat="1" applyFont="1" applyFill="1"/>
    <xf numFmtId="0" fontId="30" fillId="0" borderId="0" xfId="98" applyFont="1" applyFill="1" applyBorder="1"/>
    <xf numFmtId="0" fontId="30" fillId="0" borderId="71" xfId="98" applyFont="1" applyFill="1" applyBorder="1"/>
    <xf numFmtId="0" fontId="30" fillId="0" borderId="0" xfId="98" applyFont="1" applyFill="1"/>
    <xf numFmtId="0" fontId="30" fillId="0" borderId="0" xfId="98" applyFont="1" applyFill="1" applyAlignment="1">
      <alignment horizontal="right"/>
    </xf>
    <xf numFmtId="0" fontId="30" fillId="0" borderId="0" xfId="98" applyFont="1" applyFill="1" applyAlignment="1"/>
    <xf numFmtId="38" fontId="30" fillId="0" borderId="0" xfId="65" applyFont="1" applyFill="1" applyBorder="1" applyAlignment="1">
      <alignment horizontal="right"/>
    </xf>
    <xf numFmtId="0" fontId="30" fillId="0" borderId="0" xfId="96" applyFont="1" applyFill="1"/>
    <xf numFmtId="0" fontId="1" fillId="0" borderId="0" xfId="132" applyFont="1" applyFill="1"/>
    <xf numFmtId="0" fontId="1" fillId="0" borderId="0" xfId="132" applyFont="1"/>
    <xf numFmtId="38" fontId="30" fillId="0" borderId="19" xfId="134" applyNumberFormat="1" applyFont="1" applyFill="1" applyBorder="1" applyAlignment="1">
      <alignment horizontal="right"/>
    </xf>
    <xf numFmtId="189" fontId="30" fillId="0" borderId="39" xfId="134" applyNumberFormat="1" applyFont="1" applyFill="1" applyBorder="1" applyAlignment="1">
      <alignment horizontal="right" vertical="center"/>
    </xf>
    <xf numFmtId="0" fontId="30" fillId="0" borderId="109" xfId="134" applyFont="1" applyBorder="1" applyAlignment="1">
      <alignment horizontal="center"/>
    </xf>
    <xf numFmtId="38" fontId="30" fillId="0" borderId="33" xfId="134" applyNumberFormat="1" applyFont="1" applyFill="1" applyBorder="1" applyAlignment="1">
      <alignment horizontal="right"/>
    </xf>
    <xf numFmtId="0" fontId="30" fillId="0" borderId="101" xfId="134" applyFont="1" applyBorder="1" applyAlignment="1">
      <alignment horizontal="center"/>
    </xf>
    <xf numFmtId="38" fontId="30" fillId="0" borderId="12" xfId="65" applyNumberFormat="1" applyFont="1" applyFill="1" applyBorder="1" applyAlignment="1">
      <alignment horizontal="right"/>
    </xf>
    <xf numFmtId="189" fontId="30" fillId="0" borderId="38" xfId="134" applyNumberFormat="1" applyFont="1" applyFill="1" applyBorder="1" applyAlignment="1">
      <alignment horizontal="right" vertical="center"/>
    </xf>
    <xf numFmtId="189" fontId="30" fillId="0" borderId="14" xfId="134" applyNumberFormat="1" applyFont="1" applyFill="1" applyBorder="1" applyAlignment="1">
      <alignment horizontal="right" vertical="center"/>
    </xf>
    <xf numFmtId="189" fontId="30" fillId="0" borderId="23" xfId="134" applyNumberFormat="1" applyFont="1" applyFill="1" applyBorder="1" applyAlignment="1">
      <alignment horizontal="right" vertical="center"/>
    </xf>
    <xf numFmtId="177" fontId="30" fillId="0" borderId="42" xfId="101" applyNumberFormat="1" applyFont="1" applyFill="1" applyBorder="1"/>
    <xf numFmtId="177" fontId="30" fillId="0" borderId="33" xfId="101" applyNumberFormat="1" applyFont="1" applyFill="1" applyBorder="1"/>
    <xf numFmtId="177" fontId="30" fillId="0" borderId="37" xfId="101" applyNumberFormat="1" applyFont="1" applyFill="1" applyBorder="1" applyAlignment="1">
      <alignment horizontal="right"/>
    </xf>
    <xf numFmtId="177" fontId="30" fillId="0" borderId="33" xfId="101" applyNumberFormat="1" applyFont="1" applyFill="1" applyBorder="1" applyAlignment="1">
      <alignment horizontal="right"/>
    </xf>
    <xf numFmtId="177" fontId="30" fillId="0" borderId="23" xfId="101" applyNumberFormat="1" applyFont="1" applyFill="1" applyBorder="1" applyAlignment="1">
      <alignment horizontal="right"/>
    </xf>
    <xf numFmtId="177" fontId="30" fillId="0" borderId="57" xfId="101" applyNumberFormat="1" applyFont="1" applyFill="1" applyBorder="1"/>
    <xf numFmtId="191" fontId="1" fillId="47" borderId="126" xfId="105" applyNumberFormat="1" applyFont="1" applyFill="1" applyBorder="1" applyAlignment="1">
      <alignment horizontal="right"/>
    </xf>
    <xf numFmtId="192" fontId="1" fillId="47" borderId="33" xfId="105" applyNumberFormat="1" applyFont="1" applyFill="1" applyBorder="1" applyAlignment="1">
      <alignment horizontal="right"/>
    </xf>
    <xf numFmtId="195" fontId="33" fillId="0" borderId="136" xfId="103" applyNumberFormat="1" applyFont="1" applyBorder="1" applyAlignment="1">
      <alignment horizontal="center"/>
    </xf>
    <xf numFmtId="195" fontId="33" fillId="0" borderId="51" xfId="103" applyNumberFormat="1" applyFont="1" applyBorder="1" applyAlignment="1">
      <alignment horizontal="center"/>
    </xf>
    <xf numFmtId="195" fontId="33" fillId="0" borderId="15" xfId="103" applyNumberFormat="1" applyFont="1" applyFill="1" applyBorder="1" applyAlignment="1">
      <alignment horizontal="center"/>
    </xf>
    <xf numFmtId="195" fontId="33" fillId="0" borderId="27" xfId="103" applyNumberFormat="1" applyFont="1" applyFill="1" applyBorder="1" applyAlignment="1">
      <alignment horizontal="center"/>
    </xf>
    <xf numFmtId="195" fontId="33" fillId="0" borderId="137" xfId="103" applyNumberFormat="1" applyFont="1" applyFill="1" applyBorder="1" applyAlignment="1">
      <alignment horizontal="center"/>
    </xf>
    <xf numFmtId="0" fontId="33" fillId="0" borderId="124" xfId="103" applyFont="1" applyFill="1" applyBorder="1" applyAlignment="1">
      <alignment horizontal="center"/>
    </xf>
    <xf numFmtId="0" fontId="33" fillId="0" borderId="15" xfId="103" applyFont="1" applyFill="1" applyBorder="1" applyAlignment="1">
      <alignment horizontal="center"/>
    </xf>
    <xf numFmtId="0" fontId="33" fillId="0" borderId="27" xfId="103" applyFont="1" applyFill="1" applyBorder="1" applyAlignment="1">
      <alignment horizontal="center"/>
    </xf>
    <xf numFmtId="0" fontId="33" fillId="0" borderId="137" xfId="103" applyFont="1" applyFill="1" applyBorder="1" applyAlignment="1">
      <alignment horizontal="center"/>
    </xf>
    <xf numFmtId="38" fontId="30" fillId="0" borderId="13" xfId="134" applyNumberFormat="1" applyFont="1" applyFill="1" applyBorder="1" applyAlignment="1">
      <alignment horizontal="right"/>
    </xf>
    <xf numFmtId="38" fontId="30" fillId="0" borderId="21" xfId="65" applyNumberFormat="1" applyFont="1" applyFill="1" applyBorder="1" applyAlignment="1"/>
    <xf numFmtId="38" fontId="30" fillId="0" borderId="19" xfId="65" applyNumberFormat="1" applyFont="1" applyFill="1" applyBorder="1" applyAlignment="1">
      <alignment horizontal="right"/>
    </xf>
    <xf numFmtId="38" fontId="30" fillId="0" borderId="16" xfId="134" applyNumberFormat="1" applyFont="1" applyFill="1" applyBorder="1" applyAlignment="1">
      <alignment horizontal="right"/>
    </xf>
    <xf numFmtId="177" fontId="30" fillId="0" borderId="168" xfId="134" applyNumberFormat="1" applyFont="1" applyFill="1" applyBorder="1" applyAlignment="1">
      <alignment horizontal="center"/>
    </xf>
    <xf numFmtId="189" fontId="30" fillId="0" borderId="169" xfId="134" applyNumberFormat="1" applyFont="1" applyFill="1" applyBorder="1" applyAlignment="1">
      <alignment horizontal="right" vertical="center"/>
    </xf>
    <xf numFmtId="189" fontId="30" fillId="0" borderId="170" xfId="134" applyNumberFormat="1" applyFont="1" applyFill="1" applyBorder="1" applyAlignment="1">
      <alignment horizontal="right" vertical="center"/>
    </xf>
    <xf numFmtId="189" fontId="30" fillId="0" borderId="171" xfId="134" applyNumberFormat="1" applyFont="1" applyFill="1" applyBorder="1" applyAlignment="1">
      <alignment horizontal="right" vertical="center"/>
    </xf>
    <xf numFmtId="189" fontId="30" fillId="0" borderId="172" xfId="134" applyNumberFormat="1" applyFont="1" applyFill="1" applyBorder="1" applyAlignment="1">
      <alignment horizontal="right" vertical="center"/>
    </xf>
    <xf numFmtId="189" fontId="30" fillId="0" borderId="173" xfId="134" applyNumberFormat="1" applyFont="1" applyFill="1" applyBorder="1" applyAlignment="1">
      <alignment horizontal="right" vertical="center"/>
    </xf>
    <xf numFmtId="38" fontId="30" fillId="0" borderId="171" xfId="134" applyNumberFormat="1" applyFont="1" applyFill="1" applyBorder="1" applyAlignment="1">
      <alignment horizontal="right"/>
    </xf>
    <xf numFmtId="189" fontId="30" fillId="0" borderId="168" xfId="134" applyNumberFormat="1" applyFont="1" applyFill="1" applyBorder="1" applyAlignment="1">
      <alignment horizontal="right" vertical="center"/>
    </xf>
    <xf numFmtId="0" fontId="1" fillId="0" borderId="25" xfId="105" applyFont="1" applyFill="1" applyBorder="1" applyAlignment="1">
      <alignment horizontal="center"/>
    </xf>
    <xf numFmtId="0" fontId="1" fillId="0" borderId="39" xfId="105" applyFont="1" applyFill="1" applyBorder="1" applyAlignment="1">
      <alignment horizontal="center"/>
    </xf>
    <xf numFmtId="0" fontId="4" fillId="0" borderId="0" xfId="105" applyFont="1" applyAlignment="1">
      <alignment vertical="center" wrapText="1"/>
    </xf>
    <xf numFmtId="188" fontId="1" fillId="0" borderId="77" xfId="105" applyNumberFormat="1" applyFont="1" applyFill="1" applyBorder="1" applyAlignment="1">
      <alignment horizontal="right"/>
    </xf>
    <xf numFmtId="0" fontId="1" fillId="0" borderId="138" xfId="105" applyFont="1" applyBorder="1" applyAlignment="1">
      <alignment horizontal="center" vertical="center"/>
    </xf>
    <xf numFmtId="0" fontId="1" fillId="0" borderId="139" xfId="105" applyFont="1" applyBorder="1" applyAlignment="1">
      <alignment horizontal="center" vertical="center"/>
    </xf>
    <xf numFmtId="0" fontId="1" fillId="0" borderId="119" xfId="105" applyFont="1" applyFill="1" applyBorder="1" applyAlignment="1">
      <alignment horizontal="center"/>
    </xf>
    <xf numFmtId="0" fontId="1" fillId="0" borderId="64" xfId="105" applyFont="1" applyFill="1" applyBorder="1" applyAlignment="1">
      <alignment horizontal="center"/>
    </xf>
    <xf numFmtId="0" fontId="0" fillId="0" borderId="132" xfId="115" applyFont="1" applyFill="1" applyBorder="1" applyAlignment="1">
      <alignment horizontal="center" vertical="center"/>
    </xf>
    <xf numFmtId="0" fontId="0" fillId="0" borderId="25" xfId="115" applyFont="1" applyFill="1" applyBorder="1" applyAlignment="1">
      <alignment horizontal="center" vertical="center"/>
    </xf>
    <xf numFmtId="0" fontId="0" fillId="0" borderId="100" xfId="115" applyFont="1" applyFill="1" applyBorder="1" applyAlignment="1">
      <alignment horizontal="center" vertical="center"/>
    </xf>
    <xf numFmtId="0" fontId="0" fillId="0" borderId="120" xfId="115" applyFont="1" applyFill="1" applyBorder="1" applyAlignment="1">
      <alignment horizontal="center" vertical="center"/>
    </xf>
    <xf numFmtId="0" fontId="0" fillId="0" borderId="22" xfId="115" applyFont="1" applyFill="1" applyBorder="1" applyAlignment="1">
      <alignment horizontal="center" vertical="center"/>
    </xf>
    <xf numFmtId="0" fontId="0" fillId="0" borderId="108" xfId="115" applyFont="1" applyFill="1" applyBorder="1" applyAlignment="1">
      <alignment horizontal="center" vertical="center"/>
    </xf>
    <xf numFmtId="0" fontId="0" fillId="0" borderId="123" xfId="115" applyFont="1" applyFill="1" applyBorder="1" applyAlignment="1">
      <alignment vertical="center" textRotation="255"/>
    </xf>
    <xf numFmtId="0" fontId="0" fillId="0" borderId="127" xfId="115" applyFont="1" applyFill="1" applyBorder="1" applyAlignment="1">
      <alignment vertical="center" textRotation="255"/>
    </xf>
    <xf numFmtId="0" fontId="0" fillId="0" borderId="140" xfId="115" applyFont="1" applyFill="1" applyBorder="1" applyAlignment="1">
      <alignment vertical="center" textRotation="255"/>
    </xf>
    <xf numFmtId="0" fontId="0" fillId="0" borderId="45" xfId="115" applyFont="1" applyFill="1" applyBorder="1" applyAlignment="1">
      <alignment vertical="distributed" textRotation="255"/>
    </xf>
    <xf numFmtId="0" fontId="0" fillId="0" borderId="13" xfId="115" applyFont="1" applyFill="1" applyBorder="1" applyAlignment="1">
      <alignment vertical="distributed" textRotation="255"/>
    </xf>
    <xf numFmtId="0" fontId="0" fillId="0" borderId="55" xfId="115" applyFont="1" applyFill="1" applyBorder="1" applyAlignment="1">
      <alignment vertical="distributed" textRotation="255"/>
    </xf>
    <xf numFmtId="0" fontId="0" fillId="0" borderId="13" xfId="115" applyFont="1" applyFill="1" applyBorder="1" applyAlignment="1">
      <alignment horizontal="center" vertical="distributed" textRotation="255"/>
    </xf>
    <xf numFmtId="0" fontId="0" fillId="0" borderId="18" xfId="115" applyFont="1" applyFill="1" applyBorder="1" applyAlignment="1">
      <alignment horizontal="center"/>
    </xf>
    <xf numFmtId="0" fontId="0" fillId="0" borderId="97" xfId="115" applyFont="1" applyFill="1" applyBorder="1" applyAlignment="1">
      <alignment horizontal="center"/>
    </xf>
    <xf numFmtId="0" fontId="0" fillId="0" borderId="141" xfId="115" applyFont="1" applyFill="1" applyBorder="1" applyAlignment="1">
      <alignment vertical="distributed" textRotation="255"/>
    </xf>
    <xf numFmtId="0" fontId="0" fillId="0" borderId="127" xfId="115" applyFont="1" applyFill="1" applyBorder="1" applyAlignment="1">
      <alignment vertical="distributed" textRotation="255"/>
    </xf>
    <xf numFmtId="0" fontId="0" fillId="0" borderId="140" xfId="115" applyFont="1" applyFill="1" applyBorder="1" applyAlignment="1">
      <alignment vertical="distributed" textRotation="255"/>
    </xf>
    <xf numFmtId="0" fontId="0" fillId="0" borderId="69" xfId="115" applyFont="1" applyFill="1" applyBorder="1" applyAlignment="1">
      <alignment horizontal="center"/>
    </xf>
    <xf numFmtId="0" fontId="0" fillId="0" borderId="142" xfId="105" applyFont="1" applyFill="1" applyBorder="1" applyAlignment="1">
      <alignment horizontal="center"/>
    </xf>
    <xf numFmtId="0" fontId="7" fillId="0" borderId="75" xfId="105" applyFont="1" applyFill="1" applyBorder="1" applyAlignment="1">
      <alignment horizontal="right" vertical="center"/>
    </xf>
    <xf numFmtId="0" fontId="0" fillId="0" borderId="64" xfId="115" applyFont="1" applyFill="1" applyBorder="1" applyAlignment="1">
      <alignment horizontal="center" shrinkToFit="1"/>
    </xf>
    <xf numFmtId="0" fontId="0" fillId="0" borderId="63" xfId="115" applyFont="1" applyFill="1" applyBorder="1" applyAlignment="1">
      <alignment horizontal="center" shrinkToFit="1"/>
    </xf>
    <xf numFmtId="0" fontId="0" fillId="0" borderId="119" xfId="115" applyFont="1" applyFill="1" applyBorder="1" applyAlignment="1">
      <alignment horizontal="center" shrinkToFit="1"/>
    </xf>
    <xf numFmtId="0" fontId="0" fillId="0" borderId="64" xfId="115" applyFont="1" applyFill="1" applyBorder="1" applyAlignment="1">
      <alignment horizontal="center"/>
    </xf>
    <xf numFmtId="0" fontId="0" fillId="0" borderId="63" xfId="115" applyFont="1" applyFill="1" applyBorder="1" applyAlignment="1">
      <alignment horizontal="center"/>
    </xf>
    <xf numFmtId="0" fontId="0" fillId="0" borderId="119" xfId="115" applyFont="1" applyFill="1" applyBorder="1" applyAlignment="1">
      <alignment horizontal="center"/>
    </xf>
    <xf numFmtId="0" fontId="0" fillId="0" borderId="143" xfId="115" applyFont="1" applyFill="1" applyBorder="1" applyAlignment="1">
      <alignment horizontal="center"/>
    </xf>
    <xf numFmtId="0" fontId="0" fillId="0" borderId="77" xfId="105" applyFont="1" applyFill="1" applyBorder="1" applyAlignment="1">
      <alignment horizontal="right" vertical="center"/>
    </xf>
    <xf numFmtId="0" fontId="0" fillId="0" borderId="144" xfId="115" applyFont="1" applyFill="1" applyBorder="1" applyAlignment="1">
      <alignment horizontal="center" shrinkToFit="1"/>
    </xf>
    <xf numFmtId="0" fontId="5" fillId="0" borderId="0" xfId="105" applyFont="1" applyFill="1" applyAlignment="1">
      <alignment horizontal="left" vertical="center"/>
    </xf>
    <xf numFmtId="0" fontId="7" fillId="0" borderId="77" xfId="117" applyFont="1" applyFill="1" applyBorder="1" applyAlignment="1">
      <alignment horizontal="right"/>
    </xf>
    <xf numFmtId="0" fontId="7" fillId="0" borderId="64" xfId="119" applyFont="1" applyFill="1" applyBorder="1" applyAlignment="1">
      <alignment horizontal="center"/>
    </xf>
    <xf numFmtId="0" fontId="7" fillId="0" borderId="63" xfId="119" applyFont="1" applyFill="1" applyBorder="1" applyAlignment="1">
      <alignment horizontal="center"/>
    </xf>
    <xf numFmtId="0" fontId="7" fillId="0" borderId="119" xfId="119" applyFont="1" applyFill="1" applyBorder="1" applyAlignment="1">
      <alignment horizontal="center"/>
    </xf>
    <xf numFmtId="0" fontId="7" fillId="0" borderId="124" xfId="117" applyFont="1" applyFill="1" applyBorder="1" applyAlignment="1">
      <alignment vertical="center" wrapText="1"/>
    </xf>
    <xf numFmtId="0" fontId="7" fillId="0" borderId="127" xfId="117" applyFont="1" applyFill="1" applyBorder="1" applyAlignment="1">
      <alignment vertical="center" wrapText="1"/>
    </xf>
    <xf numFmtId="0" fontId="7" fillId="0" borderId="126" xfId="117" applyFont="1" applyFill="1" applyBorder="1" applyAlignment="1">
      <alignment vertical="center" wrapText="1"/>
    </xf>
    <xf numFmtId="0" fontId="7" fillId="0" borderId="145" xfId="117" applyFont="1" applyFill="1" applyBorder="1" applyAlignment="1">
      <alignment horizontal="center"/>
    </xf>
    <xf numFmtId="0" fontId="7" fillId="0" borderId="142" xfId="117" applyFont="1" applyFill="1" applyBorder="1" applyAlignment="1">
      <alignment horizontal="center"/>
    </xf>
    <xf numFmtId="0" fontId="7" fillId="0" borderId="146" xfId="117" applyFont="1" applyFill="1" applyBorder="1" applyAlignment="1">
      <alignment horizontal="distributed" vertical="center"/>
    </xf>
    <xf numFmtId="0" fontId="7" fillId="0" borderId="147" xfId="117" applyFont="1" applyFill="1" applyBorder="1" applyAlignment="1">
      <alignment horizontal="distributed" vertical="center"/>
    </xf>
    <xf numFmtId="0" fontId="7" fillId="0" borderId="148" xfId="117" applyFont="1" applyFill="1" applyBorder="1" applyAlignment="1">
      <alignment horizontal="distributed" vertical="center"/>
    </xf>
    <xf numFmtId="0" fontId="7" fillId="0" borderId="149" xfId="117" applyFont="1" applyFill="1" applyBorder="1" applyAlignment="1">
      <alignment horizontal="distributed" vertical="center"/>
    </xf>
    <xf numFmtId="0" fontId="7" fillId="0" borderId="150" xfId="117" applyFont="1" applyFill="1" applyBorder="1" applyAlignment="1">
      <alignment horizontal="distributed" vertical="center"/>
    </xf>
    <xf numFmtId="0" fontId="7" fillId="0" borderId="151" xfId="117" applyFont="1" applyFill="1" applyBorder="1" applyAlignment="1">
      <alignment horizontal="distributed" vertical="center"/>
    </xf>
    <xf numFmtId="0" fontId="7" fillId="0" borderId="64" xfId="115" applyFont="1" applyFill="1" applyBorder="1" applyAlignment="1">
      <alignment horizontal="center" shrinkToFit="1"/>
    </xf>
    <xf numFmtId="0" fontId="7" fillId="0" borderId="63" xfId="115" applyFont="1" applyFill="1" applyBorder="1" applyAlignment="1">
      <alignment horizontal="center" shrinkToFit="1"/>
    </xf>
    <xf numFmtId="0" fontId="7" fillId="0" borderId="119" xfId="115" applyFont="1" applyFill="1" applyBorder="1" applyAlignment="1">
      <alignment horizontal="center" shrinkToFit="1"/>
    </xf>
    <xf numFmtId="0" fontId="7" fillId="0" borderId="144" xfId="115" applyFont="1" applyFill="1" applyBorder="1" applyAlignment="1">
      <alignment horizontal="center" shrinkToFit="1"/>
    </xf>
    <xf numFmtId="0" fontId="7" fillId="0" borderId="77" xfId="118" applyFont="1" applyFill="1" applyBorder="1" applyAlignment="1">
      <alignment horizontal="right"/>
    </xf>
    <xf numFmtId="188" fontId="7" fillId="0" borderId="0" xfId="105" applyNumberFormat="1" applyFont="1" applyBorder="1" applyAlignment="1">
      <alignment horizontal="right"/>
    </xf>
    <xf numFmtId="0" fontId="30" fillId="0" borderId="64" xfId="122" applyFont="1" applyFill="1" applyBorder="1" applyAlignment="1">
      <alignment horizontal="center" shrinkToFit="1"/>
    </xf>
    <xf numFmtId="0" fontId="30" fillId="0" borderId="63" xfId="122" applyFont="1" applyFill="1" applyBorder="1" applyAlignment="1">
      <alignment horizontal="center" shrinkToFit="1"/>
    </xf>
    <xf numFmtId="0" fontId="30" fillId="0" borderId="144" xfId="122" applyFont="1" applyFill="1" applyBorder="1" applyAlignment="1">
      <alignment horizontal="center" shrinkToFit="1"/>
    </xf>
    <xf numFmtId="0" fontId="34" fillId="0" borderId="0" xfId="105" applyFont="1" applyAlignment="1">
      <alignment horizontal="left" vertical="center"/>
    </xf>
    <xf numFmtId="188" fontId="30" fillId="0" borderId="77" xfId="105" applyNumberFormat="1" applyFont="1" applyFill="1" applyBorder="1" applyAlignment="1">
      <alignment horizontal="right"/>
    </xf>
    <xf numFmtId="0" fontId="30" fillId="0" borderId="123" xfId="122" applyFont="1" applyBorder="1" applyAlignment="1">
      <alignment horizontal="center" vertical="distributed" textRotation="255"/>
    </xf>
    <xf numFmtId="0" fontId="30" fillId="0" borderId="127" xfId="122" applyFont="1" applyBorder="1" applyAlignment="1">
      <alignment vertical="distributed" textRotation="255"/>
    </xf>
    <xf numFmtId="0" fontId="30" fillId="0" borderId="140" xfId="122" applyFont="1" applyBorder="1" applyAlignment="1">
      <alignment vertical="distributed" textRotation="255"/>
    </xf>
    <xf numFmtId="0" fontId="30" fillId="0" borderId="132" xfId="122" applyFont="1" applyBorder="1" applyAlignment="1">
      <alignment horizontal="center" vertical="center"/>
    </xf>
    <xf numFmtId="0" fontId="30" fillId="0" borderId="100" xfId="122" applyFont="1" applyBorder="1" applyAlignment="1">
      <alignment horizontal="center" vertical="center"/>
    </xf>
    <xf numFmtId="0" fontId="30" fillId="0" borderId="120" xfId="122" applyFont="1" applyBorder="1" applyAlignment="1">
      <alignment horizontal="center" vertical="center"/>
    </xf>
    <xf numFmtId="0" fontId="30" fillId="0" borderId="108" xfId="122" applyFont="1" applyBorder="1" applyAlignment="1">
      <alignment horizontal="center" vertical="center"/>
    </xf>
    <xf numFmtId="0" fontId="30" fillId="0" borderId="123" xfId="126" applyFont="1" applyBorder="1" applyAlignment="1">
      <alignment horizontal="center" vertical="distributed" textRotation="255"/>
    </xf>
    <xf numFmtId="0" fontId="30" fillId="0" borderId="127" xfId="126" applyFont="1" applyBorder="1" applyAlignment="1">
      <alignment horizontal="center" vertical="distributed" textRotation="255"/>
    </xf>
    <xf numFmtId="0" fontId="30" fillId="0" borderId="140" xfId="126" applyFont="1" applyBorder="1" applyAlignment="1">
      <alignment horizontal="center" vertical="distributed" textRotation="255"/>
    </xf>
    <xf numFmtId="0" fontId="30" fillId="0" borderId="132" xfId="126" applyFont="1" applyBorder="1" applyAlignment="1">
      <alignment horizontal="center" vertical="center"/>
    </xf>
    <xf numFmtId="0" fontId="30" fillId="0" borderId="100" xfId="126" applyFont="1" applyBorder="1" applyAlignment="1">
      <alignment horizontal="center" vertical="center"/>
    </xf>
    <xf numFmtId="0" fontId="30" fillId="0" borderId="120" xfId="126" applyFont="1" applyBorder="1" applyAlignment="1">
      <alignment horizontal="center" vertical="center"/>
    </xf>
    <xf numFmtId="0" fontId="30" fillId="0" borderId="108" xfId="126" applyFont="1" applyBorder="1" applyAlignment="1">
      <alignment horizontal="center" vertical="center"/>
    </xf>
    <xf numFmtId="0" fontId="30" fillId="0" borderId="126" xfId="126" applyFont="1" applyBorder="1" applyAlignment="1">
      <alignment vertical="distributed" textRotation="255"/>
    </xf>
    <xf numFmtId="0" fontId="30" fillId="0" borderId="125" xfId="126" applyFont="1" applyBorder="1" applyAlignment="1">
      <alignment vertical="distributed" textRotation="255"/>
    </xf>
    <xf numFmtId="0" fontId="30" fillId="0" borderId="124" xfId="126" applyFont="1" applyBorder="1" applyAlignment="1">
      <alignment vertical="distributed" textRotation="255"/>
    </xf>
    <xf numFmtId="0" fontId="30" fillId="0" borderId="64" xfId="126" applyFont="1" applyFill="1" applyBorder="1" applyAlignment="1">
      <alignment horizontal="center"/>
    </xf>
    <xf numFmtId="0" fontId="30" fillId="0" borderId="63" xfId="126" applyFont="1" applyFill="1" applyBorder="1" applyAlignment="1">
      <alignment horizontal="center"/>
    </xf>
    <xf numFmtId="0" fontId="30" fillId="0" borderId="152" xfId="126" applyFont="1" applyBorder="1" applyAlignment="1">
      <alignment horizontal="center"/>
    </xf>
    <xf numFmtId="0" fontId="30" fillId="0" borderId="63" xfId="126" applyFont="1" applyBorder="1" applyAlignment="1">
      <alignment horizontal="center"/>
    </xf>
    <xf numFmtId="0" fontId="30" fillId="0" borderId="144" xfId="126" applyFont="1" applyBorder="1" applyAlignment="1">
      <alignment horizontal="center"/>
    </xf>
    <xf numFmtId="0" fontId="30" fillId="0" borderId="64" xfId="126" applyFont="1" applyFill="1" applyBorder="1" applyAlignment="1">
      <alignment horizontal="center" shrinkToFit="1"/>
    </xf>
    <xf numFmtId="0" fontId="30" fillId="0" borderId="63" xfId="126" applyFont="1" applyFill="1" applyBorder="1" applyAlignment="1">
      <alignment horizontal="center" shrinkToFit="1"/>
    </xf>
    <xf numFmtId="0" fontId="30" fillId="0" borderId="144" xfId="126" applyFont="1" applyFill="1" applyBorder="1" applyAlignment="1">
      <alignment horizontal="center" shrinkToFit="1"/>
    </xf>
    <xf numFmtId="0" fontId="30" fillId="0" borderId="152" xfId="126" applyFont="1" applyFill="1" applyBorder="1" applyAlignment="1">
      <alignment horizontal="center"/>
    </xf>
    <xf numFmtId="0" fontId="30" fillId="0" borderId="144" xfId="126" applyFont="1" applyFill="1" applyBorder="1" applyAlignment="1">
      <alignment horizontal="center"/>
    </xf>
    <xf numFmtId="0" fontId="30" fillId="0" borderId="132" xfId="123" applyFont="1" applyBorder="1" applyAlignment="1">
      <alignment horizontal="center" vertical="distributed" textRotation="255"/>
    </xf>
    <xf numFmtId="0" fontId="30" fillId="0" borderId="125" xfId="123" applyFont="1" applyBorder="1" applyAlignment="1">
      <alignment horizontal="center" vertical="distributed" textRotation="255"/>
    </xf>
    <xf numFmtId="0" fontId="30" fillId="0" borderId="128" xfId="123" applyFont="1" applyBorder="1" applyAlignment="1">
      <alignment horizontal="center" vertical="distributed" textRotation="255"/>
    </xf>
    <xf numFmtId="185" fontId="30" fillId="0" borderId="125" xfId="123" applyNumberFormat="1" applyFont="1" applyBorder="1" applyAlignment="1">
      <alignment vertical="distributed" textRotation="255"/>
    </xf>
    <xf numFmtId="185" fontId="30" fillId="0" borderId="128" xfId="123" applyNumberFormat="1" applyFont="1" applyBorder="1" applyAlignment="1">
      <alignment vertical="distributed" textRotation="255"/>
    </xf>
    <xf numFmtId="0" fontId="30" fillId="0" borderId="132" xfId="123" applyFont="1" applyBorder="1" applyAlignment="1">
      <alignment horizontal="center" vertical="center"/>
    </xf>
    <xf numFmtId="0" fontId="30" fillId="0" borderId="39" xfId="123" applyFont="1" applyBorder="1" applyAlignment="1">
      <alignment horizontal="center" vertical="center"/>
    </xf>
    <xf numFmtId="0" fontId="30" fillId="0" borderId="125" xfId="123" applyFont="1" applyBorder="1" applyAlignment="1">
      <alignment horizontal="center" vertical="center"/>
    </xf>
    <xf numFmtId="0" fontId="30" fillId="0" borderId="33" xfId="123" applyFont="1" applyBorder="1" applyAlignment="1">
      <alignment horizontal="center" vertical="center"/>
    </xf>
    <xf numFmtId="0" fontId="30" fillId="0" borderId="64" xfId="123" applyFont="1" applyBorder="1" applyAlignment="1">
      <alignment horizontal="center" vertical="center"/>
    </xf>
    <xf numFmtId="0" fontId="30" fillId="0" borderId="63" xfId="123" applyFont="1" applyBorder="1" applyAlignment="1">
      <alignment horizontal="center" vertical="center"/>
    </xf>
    <xf numFmtId="0" fontId="30" fillId="0" borderId="144" xfId="123" applyFont="1" applyBorder="1" applyAlignment="1">
      <alignment horizontal="center" vertical="center"/>
    </xf>
    <xf numFmtId="0" fontId="30" fillId="0" borderId="64" xfId="123" applyFont="1" applyFill="1" applyBorder="1" applyAlignment="1">
      <alignment horizontal="center" vertical="center" shrinkToFit="1"/>
    </xf>
    <xf numFmtId="0" fontId="30" fillId="0" borderId="63" xfId="123" applyFont="1" applyFill="1" applyBorder="1" applyAlignment="1">
      <alignment horizontal="center" vertical="center" shrinkToFit="1"/>
    </xf>
    <xf numFmtId="0" fontId="30" fillId="0" borderId="119" xfId="123" applyFont="1" applyBorder="1" applyAlignment="1">
      <alignment horizontal="center" vertical="center"/>
    </xf>
    <xf numFmtId="0" fontId="7" fillId="0" borderId="69" xfId="128" applyFont="1" applyFill="1" applyBorder="1" applyAlignment="1">
      <alignment horizontal="center"/>
    </xf>
    <xf numFmtId="0" fontId="7" fillId="0" borderId="142" xfId="128" applyFont="1" applyFill="1" applyBorder="1" applyAlignment="1">
      <alignment horizontal="center"/>
    </xf>
    <xf numFmtId="0" fontId="7" fillId="0" borderId="47" xfId="128" applyFont="1" applyFill="1" applyBorder="1" applyAlignment="1">
      <alignment horizontal="left"/>
    </xf>
    <xf numFmtId="0" fontId="7" fillId="0" borderId="95" xfId="128" applyFont="1" applyFill="1" applyBorder="1" applyAlignment="1">
      <alignment horizontal="left"/>
    </xf>
    <xf numFmtId="0" fontId="7" fillId="0" borderId="48" xfId="128" applyFont="1" applyFill="1" applyBorder="1" applyAlignment="1">
      <alignment horizontal="center"/>
    </xf>
    <xf numFmtId="0" fontId="7" fillId="0" borderId="149" xfId="128" applyFont="1" applyFill="1" applyBorder="1" applyAlignment="1">
      <alignment horizontal="center"/>
    </xf>
    <xf numFmtId="0" fontId="7" fillId="0" borderId="141" xfId="128" applyFont="1" applyFill="1" applyBorder="1" applyAlignment="1">
      <alignment vertical="distributed" textRotation="255"/>
    </xf>
    <xf numFmtId="0" fontId="7" fillId="0" borderId="127" xfId="128" applyFont="1" applyFill="1" applyBorder="1" applyAlignment="1">
      <alignment vertical="distributed" textRotation="255"/>
    </xf>
    <xf numFmtId="0" fontId="7" fillId="0" borderId="140" xfId="128" applyFont="1" applyFill="1" applyBorder="1" applyAlignment="1">
      <alignment vertical="distributed" textRotation="255"/>
    </xf>
    <xf numFmtId="0" fontId="7" fillId="0" borderId="148" xfId="128" applyFont="1" applyFill="1" applyBorder="1" applyAlignment="1">
      <alignment horizontal="center"/>
    </xf>
    <xf numFmtId="0" fontId="7" fillId="0" borderId="0" xfId="128" applyFont="1" applyFill="1" applyBorder="1" applyAlignment="1">
      <alignment horizontal="center"/>
    </xf>
    <xf numFmtId="0" fontId="7" fillId="0" borderId="123" xfId="128" applyFont="1" applyFill="1" applyBorder="1" applyAlignment="1">
      <alignment horizontal="center" vertical="center" textRotation="255"/>
    </xf>
    <xf numFmtId="0" fontId="7" fillId="0" borderId="140" xfId="128" applyFont="1" applyFill="1" applyBorder="1" applyAlignment="1">
      <alignment horizontal="center" vertical="center" textRotation="255"/>
    </xf>
    <xf numFmtId="0" fontId="7" fillId="0" borderId="123" xfId="128" applyFont="1" applyFill="1" applyBorder="1" applyAlignment="1">
      <alignment vertical="center" wrapText="1"/>
    </xf>
    <xf numFmtId="0" fontId="7" fillId="0" borderId="127" xfId="128" applyFont="1" applyFill="1" applyBorder="1" applyAlignment="1">
      <alignment vertical="center" wrapText="1"/>
    </xf>
    <xf numFmtId="0" fontId="7" fillId="0" borderId="140" xfId="128" applyFont="1" applyFill="1" applyBorder="1" applyAlignment="1">
      <alignment vertical="center" wrapText="1"/>
    </xf>
    <xf numFmtId="0" fontId="7" fillId="0" borderId="56" xfId="128" applyFont="1" applyFill="1" applyBorder="1" applyAlignment="1">
      <alignment horizontal="center"/>
    </xf>
    <xf numFmtId="0" fontId="7" fillId="0" borderId="153" xfId="128" applyFont="1" applyFill="1" applyBorder="1" applyAlignment="1">
      <alignment horizontal="center"/>
    </xf>
    <xf numFmtId="0" fontId="25" fillId="0" borderId="123" xfId="128" applyFont="1" applyFill="1" applyBorder="1" applyAlignment="1">
      <alignment horizontal="center" vertical="distributed" textRotation="255"/>
    </xf>
    <xf numFmtId="0" fontId="25" fillId="0" borderId="127" xfId="128" applyFont="1" applyFill="1" applyBorder="1" applyAlignment="1">
      <alignment vertical="distributed" textRotation="255"/>
    </xf>
    <xf numFmtId="0" fontId="25" fillId="0" borderId="140" xfId="128" applyFont="1" applyFill="1" applyBorder="1" applyAlignment="1">
      <alignment vertical="distributed" textRotation="255"/>
    </xf>
    <xf numFmtId="0" fontId="7" fillId="0" borderId="154" xfId="128" applyFont="1" applyFill="1" applyBorder="1" applyAlignment="1">
      <alignment horizontal="center"/>
    </xf>
    <xf numFmtId="0" fontId="7" fillId="0" borderId="134" xfId="128" applyFont="1" applyFill="1" applyBorder="1" applyAlignment="1">
      <alignment horizontal="center"/>
    </xf>
    <xf numFmtId="0" fontId="7" fillId="0" borderId="155" xfId="128" applyFont="1" applyFill="1" applyBorder="1" applyAlignment="1">
      <alignment horizontal="center"/>
    </xf>
    <xf numFmtId="0" fontId="7" fillId="0" borderId="46" xfId="128" applyFont="1" applyFill="1" applyBorder="1" applyAlignment="1">
      <alignment horizontal="center"/>
    </xf>
    <xf numFmtId="0" fontId="7" fillId="0" borderId="156" xfId="128" applyFont="1" applyFill="1" applyBorder="1" applyAlignment="1">
      <alignment horizontal="center"/>
    </xf>
    <xf numFmtId="0" fontId="7" fillId="0" borderId="45" xfId="128" applyFont="1" applyFill="1" applyBorder="1" applyAlignment="1">
      <alignment horizontal="center" vertical="center" textRotation="255"/>
    </xf>
    <xf numFmtId="0" fontId="7" fillId="0" borderId="13" xfId="128" applyFont="1" applyFill="1" applyBorder="1" applyAlignment="1">
      <alignment horizontal="center" vertical="center" textRotation="255"/>
    </xf>
    <xf numFmtId="0" fontId="7" fillId="0" borderId="54" xfId="128" applyFont="1" applyFill="1" applyBorder="1" applyAlignment="1">
      <alignment horizontal="left" vertical="center" shrinkToFit="1"/>
    </xf>
    <xf numFmtId="0" fontId="7" fillId="0" borderId="112" xfId="128" applyFont="1" applyFill="1" applyBorder="1" applyAlignment="1">
      <alignment horizontal="left" vertical="center" shrinkToFit="1"/>
    </xf>
    <xf numFmtId="0" fontId="7" fillId="0" borderId="47" xfId="128" applyFont="1" applyFill="1" applyBorder="1" applyAlignment="1">
      <alignment horizontal="left" shrinkToFit="1"/>
    </xf>
    <xf numFmtId="0" fontId="7" fillId="0" borderId="95" xfId="128" applyFont="1" applyFill="1" applyBorder="1" applyAlignment="1">
      <alignment horizontal="left" shrinkToFit="1"/>
    </xf>
    <xf numFmtId="0" fontId="7" fillId="0" borderId="123" xfId="128" applyFont="1" applyFill="1" applyBorder="1" applyAlignment="1">
      <alignment vertical="distributed" textRotation="255"/>
    </xf>
    <xf numFmtId="0" fontId="7" fillId="0" borderId="122" xfId="131" applyFont="1" applyFill="1" applyBorder="1" applyAlignment="1">
      <alignment horizontal="center" vertical="center"/>
    </xf>
    <xf numFmtId="0" fontId="7" fillId="0" borderId="115" xfId="131" applyFont="1" applyFill="1" applyBorder="1" applyAlignment="1">
      <alignment horizontal="center" vertical="center"/>
    </xf>
    <xf numFmtId="177" fontId="7" fillId="0" borderId="25" xfId="131" applyNumberFormat="1" applyFont="1" applyFill="1" applyBorder="1" applyAlignment="1">
      <alignment horizontal="center"/>
    </xf>
    <xf numFmtId="0" fontId="7" fillId="0" borderId="77" xfId="131" applyFont="1" applyFill="1" applyBorder="1" applyAlignment="1"/>
    <xf numFmtId="0" fontId="30" fillId="0" borderId="51" xfId="134" applyFont="1" applyBorder="1" applyAlignment="1">
      <alignment horizontal="distributed"/>
    </xf>
    <xf numFmtId="0" fontId="30" fillId="0" borderId="96" xfId="134" applyFont="1" applyBorder="1" applyAlignment="1">
      <alignment horizontal="distributed"/>
    </xf>
    <xf numFmtId="0" fontId="30" fillId="0" borderId="54" xfId="134" applyFont="1" applyBorder="1" applyAlignment="1">
      <alignment horizontal="distributed"/>
    </xf>
    <xf numFmtId="0" fontId="30" fillId="0" borderId="112" xfId="134" applyFont="1" applyBorder="1" applyAlignment="1">
      <alignment horizontal="distributed"/>
    </xf>
    <xf numFmtId="0" fontId="34" fillId="0" borderId="0" xfId="106" applyFont="1" applyAlignment="1">
      <alignment horizontal="left" vertical="center"/>
    </xf>
    <xf numFmtId="0" fontId="30" fillId="0" borderId="0" xfId="134" applyFont="1" applyAlignment="1"/>
    <xf numFmtId="0" fontId="30" fillId="0" borderId="145" xfId="134" applyFont="1" applyBorder="1" applyAlignment="1">
      <alignment horizontal="center"/>
    </xf>
    <xf numFmtId="0" fontId="30" fillId="0" borderId="76" xfId="107" applyFont="1" applyBorder="1" applyAlignment="1">
      <alignment horizontal="center"/>
    </xf>
    <xf numFmtId="0" fontId="30" fillId="0" borderId="142" xfId="107" applyFont="1" applyBorder="1" applyAlignment="1">
      <alignment horizontal="center"/>
    </xf>
    <xf numFmtId="0" fontId="30" fillId="0" borderId="47" xfId="134" applyFont="1" applyBorder="1" applyAlignment="1">
      <alignment horizontal="distributed"/>
    </xf>
    <xf numFmtId="0" fontId="30" fillId="0" borderId="61" xfId="134" applyFont="1" applyBorder="1" applyAlignment="1">
      <alignment horizontal="distributed"/>
    </xf>
    <xf numFmtId="0" fontId="30" fillId="0" borderId="95" xfId="107" applyFont="1" applyBorder="1" applyAlignment="1">
      <alignment horizontal="distributed"/>
    </xf>
    <xf numFmtId="0" fontId="30" fillId="0" borderId="65" xfId="134" applyFont="1" applyBorder="1" applyAlignment="1">
      <alignment horizontal="distributed"/>
    </xf>
    <xf numFmtId="0" fontId="30" fillId="0" borderId="112" xfId="107" applyFont="1" applyBorder="1" applyAlignment="1">
      <alignment horizontal="distributed"/>
    </xf>
    <xf numFmtId="0" fontId="30" fillId="0" borderId="104" xfId="134" applyFont="1" applyBorder="1" applyAlignment="1">
      <alignment horizontal="distributed" vertical="center"/>
    </xf>
    <xf numFmtId="0" fontId="30" fillId="0" borderId="27" xfId="107" applyFont="1" applyBorder="1" applyAlignment="1">
      <alignment horizontal="distributed" vertical="center"/>
    </xf>
    <xf numFmtId="0" fontId="30" fillId="0" borderId="148" xfId="134" applyFont="1" applyBorder="1" applyAlignment="1">
      <alignment horizontal="distributed" vertical="center"/>
    </xf>
    <xf numFmtId="0" fontId="30" fillId="0" borderId="19" xfId="107" applyFont="1" applyBorder="1" applyAlignment="1">
      <alignment horizontal="distributed" vertical="center"/>
    </xf>
    <xf numFmtId="0" fontId="30" fillId="0" borderId="150" xfId="107" applyFont="1" applyBorder="1" applyAlignment="1">
      <alignment horizontal="distributed" vertical="center"/>
    </xf>
    <xf numFmtId="0" fontId="30" fillId="0" borderId="121" xfId="107" applyFont="1" applyBorder="1" applyAlignment="1">
      <alignment horizontal="distributed" vertical="center"/>
    </xf>
    <xf numFmtId="0" fontId="30" fillId="0" borderId="63" xfId="134" applyFont="1" applyFill="1" applyBorder="1" applyAlignment="1">
      <alignment horizontal="center" vertical="center"/>
    </xf>
    <xf numFmtId="0" fontId="30" fillId="0" borderId="63" xfId="107" applyFont="1" applyFill="1" applyBorder="1" applyAlignment="1">
      <alignment horizontal="center" vertical="center"/>
    </xf>
    <xf numFmtId="0" fontId="30" fillId="0" borderId="119" xfId="107" applyFont="1" applyFill="1" applyBorder="1" applyAlignment="1">
      <alignment horizontal="center" vertical="center"/>
    </xf>
    <xf numFmtId="0" fontId="30" fillId="0" borderId="95" xfId="134" applyFont="1" applyBorder="1" applyAlignment="1">
      <alignment horizontal="distributed"/>
    </xf>
    <xf numFmtId="0" fontId="30" fillId="0" borderId="64" xfId="134" applyFont="1" applyFill="1" applyBorder="1" applyAlignment="1">
      <alignment horizontal="center" vertical="center"/>
    </xf>
    <xf numFmtId="0" fontId="30" fillId="0" borderId="119" xfId="134" applyFont="1" applyFill="1" applyBorder="1" applyAlignment="1">
      <alignment horizontal="center" vertical="center"/>
    </xf>
    <xf numFmtId="0" fontId="30" fillId="0" borderId="143" xfId="134" applyFont="1" applyFill="1" applyBorder="1" applyAlignment="1">
      <alignment horizontal="center" vertical="center"/>
    </xf>
    <xf numFmtId="0" fontId="30" fillId="0" borderId="167" xfId="107" applyFont="1" applyFill="1" applyBorder="1" applyAlignment="1">
      <alignment horizontal="center" vertical="center"/>
    </xf>
    <xf numFmtId="0" fontId="30" fillId="0" borderId="144" xfId="107" applyFont="1" applyFill="1" applyBorder="1" applyAlignment="1">
      <alignment horizontal="center" vertical="center"/>
    </xf>
    <xf numFmtId="0" fontId="30" fillId="0" borderId="46" xfId="134" applyFont="1" applyBorder="1" applyAlignment="1">
      <alignment horizontal="distributed"/>
    </xf>
    <xf numFmtId="0" fontId="30" fillId="0" borderId="156" xfId="134" applyFont="1" applyBorder="1" applyAlignment="1">
      <alignment horizontal="distributed"/>
    </xf>
    <xf numFmtId="0" fontId="30" fillId="0" borderId="51" xfId="134" applyFont="1" applyBorder="1" applyAlignment="1">
      <alignment horizontal="distributed" shrinkToFit="1"/>
    </xf>
    <xf numFmtId="0" fontId="30" fillId="0" borderId="96" xfId="134" applyFont="1" applyBorder="1" applyAlignment="1">
      <alignment horizontal="distributed" shrinkToFit="1"/>
    </xf>
    <xf numFmtId="0" fontId="30" fillId="0" borderId="47" xfId="134" applyFont="1" applyBorder="1" applyAlignment="1">
      <alignment horizontal="center"/>
    </xf>
    <xf numFmtId="0" fontId="30" fillId="0" borderId="95" xfId="134" applyFont="1" applyBorder="1" applyAlignment="1">
      <alignment horizontal="center"/>
    </xf>
    <xf numFmtId="0" fontId="30" fillId="0" borderId="89" xfId="134" applyFont="1" applyBorder="1" applyAlignment="1">
      <alignment vertical="center" textRotation="255" shrinkToFit="1"/>
    </xf>
    <xf numFmtId="0" fontId="30" fillId="0" borderId="13" xfId="134" applyFont="1" applyBorder="1" applyAlignment="1">
      <alignment vertical="center" textRotation="255" shrinkToFit="1"/>
    </xf>
    <xf numFmtId="0" fontId="30" fillId="0" borderId="13" xfId="0" applyFont="1" applyBorder="1" applyAlignment="1">
      <alignment vertical="center" textRotation="255" shrinkToFit="1"/>
    </xf>
    <xf numFmtId="0" fontId="30" fillId="0" borderId="104" xfId="134" applyFont="1" applyBorder="1" applyAlignment="1">
      <alignment vertical="center" wrapText="1"/>
    </xf>
    <xf numFmtId="0" fontId="30" fillId="0" borderId="27" xfId="107" applyFont="1" applyBorder="1" applyAlignment="1">
      <alignment vertical="center" wrapText="1"/>
    </xf>
    <xf numFmtId="0" fontId="30" fillId="0" borderId="148" xfId="134" applyFont="1" applyBorder="1" applyAlignment="1">
      <alignment vertical="center" wrapText="1"/>
    </xf>
    <xf numFmtId="0" fontId="30" fillId="0" borderId="19" xfId="107" applyFont="1" applyBorder="1" applyAlignment="1">
      <alignment vertical="center" wrapText="1"/>
    </xf>
    <xf numFmtId="0" fontId="30" fillId="0" borderId="102" xfId="107" applyFont="1" applyBorder="1" applyAlignment="1">
      <alignment vertical="center" wrapText="1"/>
    </xf>
    <xf numFmtId="0" fontId="30" fillId="0" borderId="21" xfId="107" applyFont="1" applyBorder="1" applyAlignment="1">
      <alignment vertical="center" wrapText="1"/>
    </xf>
    <xf numFmtId="0" fontId="33" fillId="0" borderId="45" xfId="134" applyFont="1" applyBorder="1" applyAlignment="1">
      <alignment horizontal="center" vertical="center" textRotation="255" wrapText="1"/>
    </xf>
    <xf numFmtId="0" fontId="33" fillId="0" borderId="13" xfId="134" applyFont="1" applyBorder="1" applyAlignment="1">
      <alignment horizontal="center" vertical="center" textRotation="255" wrapText="1"/>
    </xf>
    <xf numFmtId="0" fontId="33" fillId="0" borderId="14" xfId="134" applyFont="1" applyBorder="1" applyAlignment="1">
      <alignment horizontal="center" vertical="center" textRotation="255" wrapText="1"/>
    </xf>
    <xf numFmtId="0" fontId="30" fillId="0" borderId="146" xfId="134" applyFont="1" applyBorder="1" applyAlignment="1">
      <alignment vertical="center" wrapText="1"/>
    </xf>
    <xf numFmtId="0" fontId="30" fillId="0" borderId="30" xfId="134" applyFont="1" applyBorder="1" applyAlignment="1">
      <alignment vertical="center" wrapText="1"/>
    </xf>
    <xf numFmtId="0" fontId="30" fillId="0" borderId="19" xfId="134" applyFont="1" applyBorder="1" applyAlignment="1">
      <alignment vertical="center" wrapText="1"/>
    </xf>
    <xf numFmtId="0" fontId="30" fillId="0" borderId="102" xfId="134" applyFont="1" applyBorder="1" applyAlignment="1">
      <alignment vertical="center" wrapText="1"/>
    </xf>
    <xf numFmtId="0" fontId="30" fillId="0" borderId="21" xfId="134" applyFont="1" applyBorder="1" applyAlignment="1">
      <alignment vertical="center" wrapText="1"/>
    </xf>
    <xf numFmtId="0" fontId="30" fillId="0" borderId="146" xfId="134" applyFont="1" applyBorder="1" applyAlignment="1">
      <alignment horizontal="distributed" vertical="center"/>
    </xf>
    <xf numFmtId="0" fontId="30" fillId="0" borderId="71" xfId="107" applyFont="1" applyBorder="1" applyAlignment="1">
      <alignment horizontal="distributed" vertical="center"/>
    </xf>
    <xf numFmtId="0" fontId="30" fillId="0" borderId="147" xfId="107" applyFont="1" applyBorder="1" applyAlignment="1">
      <alignment horizontal="distributed" vertical="center"/>
    </xf>
    <xf numFmtId="0" fontId="30" fillId="0" borderId="157" xfId="107" applyFont="1" applyBorder="1" applyAlignment="1">
      <alignment horizontal="distributed" vertical="center"/>
    </xf>
    <xf numFmtId="0" fontId="30" fillId="0" borderId="151" xfId="107" applyFont="1" applyBorder="1" applyAlignment="1">
      <alignment horizontal="distributed" vertical="center"/>
    </xf>
    <xf numFmtId="0" fontId="30" fillId="0" borderId="141" xfId="134" applyFont="1" applyBorder="1" applyAlignment="1">
      <alignment horizontal="center" vertical="top" textRotation="255"/>
    </xf>
    <xf numFmtId="0" fontId="30" fillId="0" borderId="127" xfId="107" applyFont="1" applyBorder="1" applyAlignment="1">
      <alignment horizontal="center" vertical="top" textRotation="255"/>
    </xf>
    <xf numFmtId="0" fontId="30" fillId="0" borderId="158" xfId="107" applyFont="1" applyBorder="1" applyAlignment="1">
      <alignment horizontal="center" vertical="top" textRotation="255"/>
    </xf>
    <xf numFmtId="0" fontId="33" fillId="0" borderId="63" xfId="86" applyFont="1" applyFill="1" applyBorder="1" applyAlignment="1">
      <alignment horizontal="center" vertical="center" shrinkToFit="1"/>
    </xf>
    <xf numFmtId="0" fontId="33" fillId="0" borderId="144" xfId="86" applyFont="1" applyFill="1" applyBorder="1" applyAlignment="1">
      <alignment horizontal="center" vertical="center" shrinkToFit="1"/>
    </xf>
    <xf numFmtId="0" fontId="30" fillId="0" borderId="64" xfId="86" applyFont="1" applyFill="1" applyBorder="1" applyAlignment="1">
      <alignment horizontal="center" vertical="center" shrinkToFit="1"/>
    </xf>
    <xf numFmtId="0" fontId="30" fillId="0" borderId="119" xfId="86" applyFont="1" applyFill="1" applyBorder="1" applyAlignment="1">
      <alignment horizontal="center" vertical="center" shrinkToFit="1"/>
    </xf>
    <xf numFmtId="0" fontId="34" fillId="0" borderId="0" xfId="108" applyFont="1" applyAlignment="1">
      <alignment vertical="center"/>
    </xf>
    <xf numFmtId="0" fontId="30" fillId="0" borderId="124" xfId="86" applyFont="1" applyBorder="1" applyAlignment="1">
      <alignment vertical="center" wrapText="1"/>
    </xf>
    <xf numFmtId="0" fontId="30" fillId="0" borderId="140" xfId="86" applyFont="1" applyBorder="1" applyAlignment="1">
      <alignment vertical="center" wrapText="1"/>
    </xf>
    <xf numFmtId="0" fontId="30" fillId="0" borderId="64" xfId="86" applyFont="1" applyFill="1" applyBorder="1" applyAlignment="1">
      <alignment horizontal="center" vertical="center"/>
    </xf>
    <xf numFmtId="0" fontId="30" fillId="0" borderId="119" xfId="86" applyFont="1" applyFill="1" applyBorder="1" applyAlignment="1">
      <alignment horizontal="center" vertical="center"/>
    </xf>
    <xf numFmtId="0" fontId="30" fillId="0" borderId="146" xfId="86" applyFont="1" applyBorder="1" applyAlignment="1">
      <alignment horizontal="distributed" vertical="center"/>
    </xf>
    <xf numFmtId="0" fontId="30" fillId="0" borderId="30" xfId="86" applyFont="1" applyBorder="1" applyAlignment="1">
      <alignment horizontal="distributed" vertical="center"/>
    </xf>
    <xf numFmtId="0" fontId="30" fillId="0" borderId="150" xfId="86" applyFont="1" applyBorder="1" applyAlignment="1">
      <alignment horizontal="distributed" vertical="center"/>
    </xf>
    <xf numFmtId="0" fontId="30" fillId="0" borderId="121" xfId="86" applyFont="1" applyBorder="1" applyAlignment="1">
      <alignment horizontal="distributed" vertical="center"/>
    </xf>
    <xf numFmtId="0" fontId="30" fillId="0" borderId="141" xfId="86" applyFont="1" applyBorder="1" applyAlignment="1">
      <alignment vertical="center" wrapText="1"/>
    </xf>
    <xf numFmtId="0" fontId="30" fillId="0" borderId="126" xfId="86" applyFont="1" applyBorder="1" applyAlignment="1">
      <alignment vertical="center" wrapText="1"/>
    </xf>
    <xf numFmtId="0" fontId="30" fillId="0" borderId="64" xfId="89" applyFont="1" applyFill="1" applyBorder="1" applyAlignment="1">
      <alignment horizontal="center" vertical="center" shrinkToFit="1"/>
    </xf>
    <xf numFmtId="0" fontId="30" fillId="0" borderId="144" xfId="89" applyFont="1" applyFill="1" applyBorder="1" applyAlignment="1">
      <alignment horizontal="center" vertical="center" shrinkToFit="1"/>
    </xf>
    <xf numFmtId="0" fontId="34" fillId="0" borderId="0" xfId="109" applyFont="1" applyFill="1" applyAlignment="1">
      <alignment vertical="center"/>
    </xf>
    <xf numFmtId="0" fontId="30" fillId="0" borderId="138" xfId="89" applyFont="1" applyFill="1" applyBorder="1" applyAlignment="1">
      <alignment horizontal="distributed" vertical="center"/>
    </xf>
    <xf numFmtId="0" fontId="30" fillId="0" borderId="159" xfId="89" applyFont="1" applyFill="1" applyBorder="1" applyAlignment="1">
      <alignment horizontal="distributed" vertical="center"/>
    </xf>
    <xf numFmtId="0" fontId="30" fillId="0" borderId="63" xfId="89" applyFont="1" applyFill="1" applyBorder="1" applyAlignment="1">
      <alignment horizontal="center" vertical="center" shrinkToFit="1"/>
    </xf>
    <xf numFmtId="0" fontId="30" fillId="0" borderId="64" xfId="89" applyFont="1" applyFill="1" applyBorder="1" applyAlignment="1">
      <alignment horizontal="center" vertical="center"/>
    </xf>
    <xf numFmtId="0" fontId="30" fillId="0" borderId="119" xfId="89" applyFont="1" applyFill="1" applyBorder="1" applyAlignment="1">
      <alignment horizontal="center" vertical="center"/>
    </xf>
    <xf numFmtId="0" fontId="33" fillId="0" borderId="0" xfId="90" applyFont="1" applyAlignment="1"/>
    <xf numFmtId="0" fontId="33" fillId="0" borderId="0" xfId="0" applyFont="1" applyAlignment="1"/>
    <xf numFmtId="0" fontId="30" fillId="0" borderId="63" xfId="95" applyFont="1" applyFill="1" applyBorder="1" applyAlignment="1">
      <alignment horizontal="center"/>
    </xf>
    <xf numFmtId="0" fontId="30" fillId="0" borderId="144" xfId="95" applyFont="1" applyFill="1" applyBorder="1" applyAlignment="1">
      <alignment horizontal="center"/>
    </xf>
    <xf numFmtId="0" fontId="30" fillId="0" borderId="0" xfId="95" applyFont="1" applyFill="1" applyAlignment="1"/>
    <xf numFmtId="0" fontId="34" fillId="0" borderId="0" xfId="111" applyFont="1" applyFill="1" applyAlignment="1">
      <alignment vertical="center"/>
    </xf>
    <xf numFmtId="0" fontId="30" fillId="0" borderId="64" xfId="95" applyFont="1" applyFill="1" applyBorder="1" applyAlignment="1">
      <alignment horizontal="center"/>
    </xf>
    <xf numFmtId="0" fontId="30" fillId="0" borderId="119" xfId="95" applyFont="1" applyFill="1" applyBorder="1" applyAlignment="1">
      <alignment horizontal="center"/>
    </xf>
    <xf numFmtId="0" fontId="30" fillId="0" borderId="138" xfId="95" applyFont="1" applyFill="1" applyBorder="1" applyAlignment="1">
      <alignment horizontal="distributed" vertical="center"/>
    </xf>
    <xf numFmtId="0" fontId="30" fillId="0" borderId="159" xfId="95" applyFont="1" applyFill="1" applyBorder="1" applyAlignment="1">
      <alignment horizontal="distributed" vertical="center"/>
    </xf>
    <xf numFmtId="0" fontId="30" fillId="0" borderId="143" xfId="95" applyFont="1" applyFill="1" applyBorder="1" applyAlignment="1">
      <alignment horizontal="center"/>
    </xf>
    <xf numFmtId="0" fontId="30" fillId="0" borderId="0" xfId="95" quotePrefix="1" applyFont="1" applyFill="1" applyAlignment="1">
      <alignment horizontal="right"/>
    </xf>
    <xf numFmtId="0" fontId="30" fillId="0" borderId="0" xfId="95" applyFont="1" applyFill="1" applyAlignment="1">
      <alignment horizontal="right"/>
    </xf>
    <xf numFmtId="0" fontId="30" fillId="0" borderId="145" xfId="98" applyFont="1" applyFill="1" applyBorder="1" applyAlignment="1">
      <alignment horizontal="distributed"/>
    </xf>
    <xf numFmtId="0" fontId="30" fillId="0" borderId="76" xfId="98" applyFont="1" applyFill="1" applyBorder="1" applyAlignment="1">
      <alignment horizontal="distributed"/>
    </xf>
    <xf numFmtId="0" fontId="30" fillId="0" borderId="142" xfId="98" applyFont="1" applyFill="1" applyBorder="1" applyAlignment="1">
      <alignment horizontal="distributed"/>
    </xf>
    <xf numFmtId="0" fontId="30" fillId="0" borderId="123" xfId="98" applyFont="1" applyFill="1" applyBorder="1" applyAlignment="1">
      <alignment vertical="distributed" textRotation="255"/>
    </xf>
    <xf numFmtId="0" fontId="30" fillId="0" borderId="127" xfId="98" applyFont="1" applyFill="1" applyBorder="1" applyAlignment="1">
      <alignment vertical="distributed" textRotation="255"/>
    </xf>
    <xf numFmtId="0" fontId="30" fillId="0" borderId="158" xfId="98" applyFont="1" applyFill="1" applyBorder="1" applyAlignment="1">
      <alignment vertical="distributed" textRotation="255"/>
    </xf>
    <xf numFmtId="0" fontId="30" fillId="0" borderId="141" xfId="98" applyFont="1" applyFill="1" applyBorder="1" applyAlignment="1">
      <alignment vertical="distributed" textRotation="255"/>
    </xf>
    <xf numFmtId="0" fontId="30" fillId="0" borderId="90" xfId="98" applyFont="1" applyFill="1" applyBorder="1" applyAlignment="1">
      <alignment horizontal="distributed"/>
    </xf>
    <xf numFmtId="0" fontId="30" fillId="0" borderId="160" xfId="98" applyFont="1" applyFill="1" applyBorder="1" applyAlignment="1">
      <alignment horizontal="distributed"/>
    </xf>
    <xf numFmtId="0" fontId="30" fillId="0" borderId="69" xfId="98" applyFont="1" applyFill="1" applyBorder="1" applyAlignment="1">
      <alignment horizontal="distributed"/>
    </xf>
    <xf numFmtId="0" fontId="30" fillId="0" borderId="47" xfId="98" applyFont="1" applyFill="1" applyBorder="1" applyAlignment="1">
      <alignment horizontal="distributed"/>
    </xf>
    <xf numFmtId="0" fontId="30" fillId="0" borderId="95" xfId="98" applyFont="1" applyFill="1" applyBorder="1" applyAlignment="1">
      <alignment horizontal="distributed"/>
    </xf>
    <xf numFmtId="0" fontId="30" fillId="0" borderId="161" xfId="98" applyFont="1" applyFill="1" applyBorder="1" applyAlignment="1">
      <alignment horizontal="center"/>
    </xf>
    <xf numFmtId="0" fontId="30" fillId="0" borderId="151" xfId="98" applyFont="1" applyFill="1" applyBorder="1" applyAlignment="1">
      <alignment horizontal="center"/>
    </xf>
    <xf numFmtId="0" fontId="30" fillId="0" borderId="0" xfId="98" quotePrefix="1" applyFont="1" applyFill="1" applyAlignment="1">
      <alignment horizontal="center" vertical="center"/>
    </xf>
    <xf numFmtId="0" fontId="30" fillId="0" borderId="45" xfId="98" applyFont="1" applyFill="1" applyBorder="1" applyAlignment="1">
      <alignment vertical="center"/>
    </xf>
    <xf numFmtId="0" fontId="30" fillId="0" borderId="14" xfId="98" applyFont="1" applyFill="1" applyBorder="1" applyAlignment="1">
      <alignment vertical="center"/>
    </xf>
    <xf numFmtId="0" fontId="30" fillId="0" borderId="63" xfId="98" applyFont="1" applyFill="1" applyBorder="1" applyAlignment="1">
      <alignment horizontal="center"/>
    </xf>
    <xf numFmtId="0" fontId="30" fillId="0" borderId="146" xfId="98" applyFont="1" applyFill="1" applyBorder="1" applyAlignment="1">
      <alignment horizontal="distributed" vertical="center"/>
    </xf>
    <xf numFmtId="0" fontId="30" fillId="0" borderId="71" xfId="98" applyFont="1" applyFill="1" applyBorder="1" applyAlignment="1">
      <alignment horizontal="distributed" vertical="center"/>
    </xf>
    <xf numFmtId="0" fontId="30" fillId="0" borderId="147" xfId="98" applyFont="1" applyFill="1" applyBorder="1" applyAlignment="1">
      <alignment horizontal="distributed" vertical="center"/>
    </xf>
    <xf numFmtId="0" fontId="30" fillId="0" borderId="150" xfId="98" applyFont="1" applyFill="1" applyBorder="1" applyAlignment="1">
      <alignment horizontal="distributed" vertical="center"/>
    </xf>
    <xf numFmtId="0" fontId="30" fillId="0" borderId="157" xfId="98" applyFont="1" applyFill="1" applyBorder="1" applyAlignment="1">
      <alignment horizontal="distributed" vertical="center"/>
    </xf>
    <xf numFmtId="0" fontId="30" fillId="0" borderId="151" xfId="98" applyFont="1" applyFill="1" applyBorder="1" applyAlignment="1">
      <alignment horizontal="distributed" vertical="center"/>
    </xf>
    <xf numFmtId="0" fontId="30" fillId="0" borderId="64" xfId="98" applyFont="1" applyFill="1" applyBorder="1" applyAlignment="1">
      <alignment horizontal="center"/>
    </xf>
    <xf numFmtId="0" fontId="30" fillId="0" borderId="119" xfId="98" applyFont="1" applyFill="1" applyBorder="1" applyAlignment="1">
      <alignment horizontal="center"/>
    </xf>
    <xf numFmtId="0" fontId="30" fillId="0" borderId="144" xfId="98" applyFont="1" applyFill="1" applyBorder="1" applyAlignment="1">
      <alignment horizontal="center"/>
    </xf>
    <xf numFmtId="0" fontId="5" fillId="0" borderId="0" xfId="113" applyFont="1" applyFill="1" applyAlignment="1">
      <alignment horizontal="left" vertical="center"/>
    </xf>
    <xf numFmtId="0" fontId="30" fillId="0" borderId="146" xfId="101" applyFont="1" applyFill="1" applyBorder="1" applyAlignment="1">
      <alignment horizontal="distributed" vertical="center"/>
    </xf>
    <xf numFmtId="0" fontId="30" fillId="0" borderId="147" xfId="101" applyFont="1" applyFill="1" applyBorder="1" applyAlignment="1">
      <alignment horizontal="distributed" vertical="center"/>
    </xf>
    <xf numFmtId="0" fontId="30" fillId="0" borderId="150" xfId="101" applyFont="1" applyFill="1" applyBorder="1" applyAlignment="1">
      <alignment horizontal="distributed" vertical="center"/>
    </xf>
    <xf numFmtId="0" fontId="30" fillId="0" borderId="151" xfId="101" applyFont="1" applyFill="1" applyBorder="1" applyAlignment="1">
      <alignment horizontal="distributed" vertical="center"/>
    </xf>
    <xf numFmtId="0" fontId="30" fillId="0" borderId="126" xfId="101" applyFont="1" applyFill="1" applyBorder="1" applyAlignment="1">
      <alignment horizontal="distributed" vertical="center"/>
    </xf>
    <xf numFmtId="0" fontId="30" fillId="0" borderId="125" xfId="101" applyFont="1" applyFill="1" applyBorder="1" applyAlignment="1">
      <alignment horizontal="distributed" vertical="center"/>
    </xf>
    <xf numFmtId="0" fontId="30" fillId="0" borderId="63" xfId="101" applyFont="1" applyFill="1" applyBorder="1" applyAlignment="1">
      <alignment horizontal="center"/>
    </xf>
    <xf numFmtId="0" fontId="30" fillId="0" borderId="103" xfId="101" applyFont="1" applyFill="1" applyBorder="1" applyAlignment="1">
      <alignment horizontal="distributed"/>
    </xf>
    <xf numFmtId="0" fontId="30" fillId="0" borderId="95" xfId="101" applyFont="1" applyFill="1" applyBorder="1" applyAlignment="1">
      <alignment horizontal="distributed"/>
    </xf>
    <xf numFmtId="0" fontId="30" fillId="0" borderId="64" xfId="101" applyFont="1" applyFill="1" applyBorder="1" applyAlignment="1">
      <alignment horizontal="center"/>
    </xf>
    <xf numFmtId="0" fontId="30" fillId="0" borderId="144" xfId="101" applyFont="1" applyFill="1" applyBorder="1" applyAlignment="1">
      <alignment horizontal="center"/>
    </xf>
    <xf numFmtId="0" fontId="30" fillId="0" borderId="104" xfId="101" applyFont="1" applyFill="1" applyBorder="1" applyAlignment="1">
      <alignment horizontal="distributed"/>
    </xf>
    <xf numFmtId="0" fontId="30" fillId="0" borderId="96" xfId="101" applyFont="1" applyFill="1" applyBorder="1" applyAlignment="1">
      <alignment horizontal="distributed"/>
    </xf>
    <xf numFmtId="0" fontId="30" fillId="0" borderId="162" xfId="101" applyFont="1" applyFill="1" applyBorder="1" applyAlignment="1">
      <alignment horizontal="distributed"/>
    </xf>
    <xf numFmtId="0" fontId="30" fillId="0" borderId="153" xfId="101" applyFont="1" applyFill="1" applyBorder="1" applyAlignment="1">
      <alignment horizontal="distributed"/>
    </xf>
    <xf numFmtId="0" fontId="30" fillId="0" borderId="119" xfId="101" applyFont="1" applyFill="1" applyBorder="1" applyAlignment="1">
      <alignment horizontal="center"/>
    </xf>
    <xf numFmtId="0" fontId="30" fillId="0" borderId="163" xfId="101" applyFont="1" applyFill="1" applyBorder="1" applyAlignment="1">
      <alignment horizontal="distributed"/>
    </xf>
    <xf numFmtId="0" fontId="30" fillId="0" borderId="112" xfId="101" applyFont="1" applyFill="1" applyBorder="1" applyAlignment="1">
      <alignment horizontal="distributed"/>
    </xf>
    <xf numFmtId="0" fontId="30" fillId="0" borderId="103" xfId="101" applyFont="1" applyFill="1" applyBorder="1" applyAlignment="1"/>
    <xf numFmtId="0" fontId="30" fillId="0" borderId="95" xfId="101" applyFont="1" applyFill="1" applyBorder="1" applyAlignment="1"/>
    <xf numFmtId="0" fontId="7" fillId="0" borderId="165" xfId="103" applyFont="1" applyBorder="1" applyAlignment="1">
      <alignment horizontal="center"/>
    </xf>
    <xf numFmtId="0" fontId="7" fillId="0" borderId="74" xfId="103" applyFont="1" applyBorder="1" applyAlignment="1">
      <alignment horizontal="center"/>
    </xf>
    <xf numFmtId="0" fontId="7" fillId="0" borderId="166" xfId="103" applyFont="1" applyBorder="1" applyAlignment="1">
      <alignment horizontal="center"/>
    </xf>
    <xf numFmtId="0" fontId="7" fillId="0" borderId="45" xfId="103" applyFont="1" applyBorder="1" applyAlignment="1">
      <alignment horizontal="left"/>
    </xf>
    <xf numFmtId="0" fontId="7" fillId="0" borderId="164" xfId="103" applyFont="1" applyBorder="1" applyAlignment="1">
      <alignment horizontal="left"/>
    </xf>
    <xf numFmtId="0" fontId="7" fillId="0" borderId="15" xfId="103" applyFont="1" applyBorder="1" applyAlignment="1">
      <alignment horizontal="left"/>
    </xf>
    <xf numFmtId="0" fontId="7" fillId="0" borderId="101" xfId="103" applyFont="1" applyBorder="1" applyAlignment="1">
      <alignment horizontal="left"/>
    </xf>
    <xf numFmtId="0" fontId="7" fillId="0" borderId="25" xfId="103" applyFont="1" applyBorder="1" applyAlignment="1">
      <alignment horizontal="left"/>
    </xf>
    <xf numFmtId="0" fontId="7" fillId="0" borderId="100" xfId="103" applyFont="1" applyBorder="1" applyAlignment="1">
      <alignment horizontal="left"/>
    </xf>
    <xf numFmtId="0" fontId="7" fillId="0" borderId="141" xfId="103" applyFont="1" applyBorder="1" applyAlignment="1">
      <alignment vertical="distributed" textRotation="255"/>
    </xf>
    <xf numFmtId="0" fontId="7" fillId="0" borderId="127" xfId="103" applyFont="1" applyBorder="1" applyAlignment="1">
      <alignment vertical="distributed" textRotation="255"/>
    </xf>
    <xf numFmtId="0" fontId="7" fillId="0" borderId="123" xfId="103" applyFont="1" applyBorder="1" applyAlignment="1">
      <alignment vertical="center" wrapText="1"/>
    </xf>
    <xf numFmtId="0" fontId="7" fillId="0" borderId="127" xfId="103" applyFont="1" applyBorder="1" applyAlignment="1">
      <alignment vertical="center" wrapText="1"/>
    </xf>
    <xf numFmtId="0" fontId="25" fillId="0" borderId="45" xfId="103" applyFont="1" applyBorder="1" applyAlignment="1">
      <alignment vertical="top" wrapText="1"/>
    </xf>
    <xf numFmtId="0" fontId="25" fillId="0" borderId="14" xfId="103" applyFont="1" applyBorder="1" applyAlignment="1">
      <alignment vertical="top" wrapText="1"/>
    </xf>
    <xf numFmtId="0" fontId="30" fillId="0" borderId="152" xfId="82" applyFont="1" applyFill="1" applyBorder="1" applyAlignment="1">
      <alignment horizontal="center" vertical="center"/>
    </xf>
    <xf numFmtId="0" fontId="30" fillId="0" borderId="63" xfId="82" applyFont="1" applyFill="1" applyBorder="1" applyAlignment="1">
      <alignment horizontal="center" vertical="center"/>
    </xf>
    <xf numFmtId="0" fontId="30" fillId="0" borderId="144" xfId="82" applyFont="1" applyFill="1" applyBorder="1" applyAlignment="1">
      <alignment horizontal="center" vertical="center"/>
    </xf>
    <xf numFmtId="0" fontId="7" fillId="0" borderId="15" xfId="103" applyFont="1" applyBorder="1" applyAlignment="1">
      <alignment horizontal="center" vertical="center" textRotation="255"/>
    </xf>
    <xf numFmtId="0" fontId="7" fillId="0" borderId="13" xfId="103" applyFont="1" applyBorder="1" applyAlignment="1">
      <alignment horizontal="center" vertical="center" textRotation="255"/>
    </xf>
    <xf numFmtId="0" fontId="7" fillId="0" borderId="14" xfId="103" applyFont="1" applyBorder="1" applyAlignment="1">
      <alignment horizontal="center" vertical="center" textRotation="255"/>
    </xf>
    <xf numFmtId="0" fontId="7" fillId="0" borderId="132" xfId="103" applyFont="1" applyBorder="1" applyAlignment="1">
      <alignment horizontal="center" vertical="center"/>
    </xf>
    <xf numFmtId="0" fontId="7" fillId="0" borderId="25" xfId="103" applyFont="1" applyBorder="1" applyAlignment="1">
      <alignment horizontal="center" vertical="center"/>
    </xf>
    <xf numFmtId="0" fontId="7" fillId="0" borderId="100" xfId="103" applyFont="1" applyBorder="1" applyAlignment="1">
      <alignment horizontal="center" vertical="center"/>
    </xf>
    <xf numFmtId="0" fontId="7" fillId="0" borderId="124" xfId="103" applyFont="1" applyBorder="1" applyAlignment="1">
      <alignment horizontal="center" vertical="center"/>
    </xf>
    <xf numFmtId="0" fontId="7" fillId="0" borderId="15" xfId="103" applyFont="1" applyBorder="1" applyAlignment="1">
      <alignment horizontal="center" vertical="center"/>
    </xf>
    <xf numFmtId="0" fontId="7" fillId="0" borderId="101" xfId="103" applyFont="1" applyBorder="1" applyAlignment="1">
      <alignment horizontal="center" vertical="center"/>
    </xf>
    <xf numFmtId="195" fontId="30" fillId="0" borderId="63" xfId="103" applyNumberFormat="1" applyFont="1" applyBorder="1" applyAlignment="1">
      <alignment horizontal="center"/>
    </xf>
    <xf numFmtId="195" fontId="30" fillId="0" borderId="144" xfId="103" applyNumberFormat="1" applyFont="1" applyBorder="1" applyAlignment="1">
      <alignment horizontal="center"/>
    </xf>
  </cellXfs>
  <cellStyles count="137">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チェック セル" xfId="50" builtinId="23" customBuiltin="1"/>
    <cellStyle name="チェック セル 2" xfId="51"/>
    <cellStyle name="どちらでもない" xfId="52" builtinId="28" customBuiltin="1"/>
    <cellStyle name="どちらでもない 2" xfId="53"/>
    <cellStyle name="パーセント" xfId="54" builtinId="5"/>
    <cellStyle name="メモ" xfId="55" builtinId="10" customBuiltin="1"/>
    <cellStyle name="メモ 2" xfId="56"/>
    <cellStyle name="メモ 2 2" xfId="57"/>
    <cellStyle name="メモ 3" xfId="58"/>
    <cellStyle name="リンク セル" xfId="59" builtinId="24" customBuiltin="1"/>
    <cellStyle name="悪い" xfId="60" builtinId="27" customBuiltin="1"/>
    <cellStyle name="悪い 2" xfId="61"/>
    <cellStyle name="計算" xfId="62" builtinId="22" customBuiltin="1"/>
    <cellStyle name="計算 2" xfId="63"/>
    <cellStyle name="警告文" xfId="64" builtinId="11" customBuiltin="1"/>
    <cellStyle name="桁区切り" xfId="65" builtinId="6"/>
    <cellStyle name="見出し 1" xfId="66" builtinId="16" customBuiltin="1"/>
    <cellStyle name="見出し 2" xfId="67" builtinId="17" customBuiltin="1"/>
    <cellStyle name="見出し 3" xfId="68" builtinId="18" customBuiltin="1"/>
    <cellStyle name="見出し 4" xfId="69" builtinId="19" customBuiltin="1"/>
    <cellStyle name="集計" xfId="70" builtinId="25" customBuiltin="1"/>
    <cellStyle name="出力" xfId="71" builtinId="21" customBuiltin="1"/>
    <cellStyle name="出力 2" xfId="72"/>
    <cellStyle name="説明文" xfId="73" builtinId="53" customBuiltin="1"/>
    <cellStyle name="入力" xfId="74" builtinId="20" customBuiltin="1"/>
    <cellStyle name="入力 2" xfId="75"/>
    <cellStyle name="標準" xfId="0" builtinId="0"/>
    <cellStyle name="標準_（１１）軽自動車課税台数の推移_（１２）軽自動車課税台数の推移_（１１）軽自動車課税台数の推移" xfId="76"/>
    <cellStyle name="標準_（１２）特別区たばこ税の推移_（１３）特別区たばこ税の推移" xfId="77"/>
    <cellStyle name="標準_（１２）特別区たばこ税の推移_（１３）特別区たばこ税の推移_（１２）特別区たばこ税の推移" xfId="78"/>
    <cellStyle name="標準_（１３）国税・都税・特別区税_（１４）国税・都税・特別区税_（１３）国税・都税・特別区税" xfId="79"/>
    <cellStyle name="標準_（１３）特別区たばこ税の推移_1_（１２）特別区たばこ税の推移" xfId="80"/>
    <cellStyle name="標準_（１６）墨田区の都税の推移_1_（１５）墨田区の都税の推移" xfId="81"/>
    <cellStyle name="標準_（１７）区有財産の推移" xfId="82"/>
    <cellStyle name="標準_1　財政状況の推移" xfId="83"/>
    <cellStyle name="標準_10　区民税負担額・区経費の推移" xfId="84"/>
    <cellStyle name="標準_10　区民税負担額・区経費の推移_（１１）区民税負担額・区経費の推移" xfId="85"/>
    <cellStyle name="標準_10　区民税負担額・区経費の推移_（１１）区民税負担額・区経費の推移_（１０）区民税負担額・区経費の推移" xfId="86"/>
    <cellStyle name="標準_11　軽自動車税課税台数の推移" xfId="87"/>
    <cellStyle name="標準_11　軽自動車税課税台数の推移_（１２）軽自動車課税台数の推移" xfId="88"/>
    <cellStyle name="標準_11　軽自動車税課税台数の推移_（１２）軽自動車課税台数の推移_（１１）軽自動車課税台数の推移" xfId="89"/>
    <cellStyle name="標準_12　特別区たばこ税の推移" xfId="90"/>
    <cellStyle name="標準_12　特別区たばこ税の推移_（１３）特別区たばこ税の推移" xfId="91"/>
    <cellStyle name="標準_12　特別区たばこ税の推移_（１３）特別区たばこ税の推移_（１２）特別区たばこ税の推移" xfId="92"/>
    <cellStyle name="標準_13　国税・都税・特別区税の推移" xfId="93"/>
    <cellStyle name="標準_13　国税・都税・特別区税の推移_（１４）国税・都税・特別区税" xfId="94"/>
    <cellStyle name="標準_13　国税・都税・特別区税の推移_（１４）国税・都税・特別区税_（１３）国税・都税・特別区税" xfId="95"/>
    <cellStyle name="標準_14　墨田区の国税の推移" xfId="96"/>
    <cellStyle name="標準_14　墨田区の国税の推移_（１５）墨田区の国税の推移" xfId="97"/>
    <cellStyle name="標準_14　墨田区の国税の推移_（１５）墨田区の国税の推移_（１４）墨田区の国税の推移" xfId="98"/>
    <cellStyle name="標準_15　墨田区の都税の推移" xfId="99"/>
    <cellStyle name="標準_15　墨田区の都税の推移_（１６）墨田区の都税の推移" xfId="100"/>
    <cellStyle name="標準_15　墨田区の都税の推移_（１６）墨田区の都税の推移_（１５）墨田区の都税の推移" xfId="101"/>
    <cellStyle name="標準_16　区有財産の推移" xfId="102"/>
    <cellStyle name="標準_16　区有財産の推移_（１７）区有財産の推移" xfId="103"/>
    <cellStyle name="標準_16　区有財産の推移_（１７）区有財産の推移_（１７）区有財産の推移" xfId="104"/>
    <cellStyle name="標準_2　財政　23～31" xfId="105"/>
    <cellStyle name="標準_２　財政_（１０）特別区税の推移" xfId="106"/>
    <cellStyle name="標準_２　財政_（１０）特別区税の推移_（９）特別区税の推移" xfId="107"/>
    <cellStyle name="標準_２　財政_（１１）区民税負担額・区経費の推移" xfId="108"/>
    <cellStyle name="標準_２　財政_（１２）軽自動車課税台数の推移" xfId="109"/>
    <cellStyle name="標準_２　財政_（１３）特別区たばこ税の推移" xfId="110"/>
    <cellStyle name="標準_２　財政_（１４）国税・都税・特別区税" xfId="111"/>
    <cellStyle name="標準_２　財政_（１５）墨田区の国税の推移" xfId="112"/>
    <cellStyle name="標準_２　財政_（１６）墨田区の都税の推移" xfId="113"/>
    <cellStyle name="標準_2 目的別決算状況" xfId="114"/>
    <cellStyle name="標準_2 目的別決算状況_（２）目的別決算状況" xfId="115"/>
    <cellStyle name="標準_3　性質別決算状況(普通会計)" xfId="116"/>
    <cellStyle name="標準_3　性質別決算状況(普通会計)_（３）性質別決算状況" xfId="117"/>
    <cellStyle name="標準_3　性質別決算状況(普通会計)_（３）性質別決算状況 2" xfId="118"/>
    <cellStyle name="標準_3　性質別決算状況(普通会計)_（３）性質別決算状況_2-（３）性質別決算状況" xfId="119"/>
    <cellStyle name="標準_4　国保会計決算状況" xfId="120"/>
    <cellStyle name="標準_4　国保会計決算状況_（４）国民健康保険決算状況" xfId="121"/>
    <cellStyle name="標準_4　国保会計決算状況_（４）国民健康保険決算状況_（４）国民健康保険決算状況" xfId="122"/>
    <cellStyle name="標準_5　老人保健会計決算状況_（７）後期高齢者医療決算状況_（７）後期高齢者医療決算状況" xfId="123"/>
    <cellStyle name="標準_6　介護保険特別会計" xfId="124"/>
    <cellStyle name="標準_6　介護保険特別会計_（６）介護保険決算状況" xfId="125"/>
    <cellStyle name="標準_6　介護保険特別会計_（６）介護保険決算状況_2-（５）介護保険決算状況" xfId="126"/>
    <cellStyle name="標準_7 都区財政調整（当初算定額）" xfId="127"/>
    <cellStyle name="標準_7 都区財政調整（当初算定額）_（８）都区財政調整" xfId="128"/>
    <cellStyle name="標準_7 都区財政調整（当初算定額）_（８）都区財政調整_財政担当部分の回答" xfId="129"/>
    <cellStyle name="標準_8 都区財政調整区別算定結果（当初算定額）" xfId="130"/>
    <cellStyle name="標準_8 都区財政調整区別算定結果（当初算定額）_（９）都区財政調整区別算定結果" xfId="131"/>
    <cellStyle name="標準_9　特別区税の推移" xfId="132"/>
    <cellStyle name="標準_9　特別区税の推移_（１０）特別区税の推移" xfId="133"/>
    <cellStyle name="標準_9　特別区税の推移_（１０）特別区税の推移_（９）特別区税の推移" xfId="134"/>
    <cellStyle name="良い" xfId="135" builtinId="26" customBuiltin="1"/>
    <cellStyle name="良い 2" xfId="1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3"/>
    <pageSetUpPr fitToPage="1"/>
  </sheetPr>
  <dimension ref="A1:O48"/>
  <sheetViews>
    <sheetView showGridLines="0" tabSelected="1" zoomScale="90" zoomScaleNormal="90" workbookViewId="0"/>
  </sheetViews>
  <sheetFormatPr defaultColWidth="9" defaultRowHeight="13" x14ac:dyDescent="0.2"/>
  <cols>
    <col min="1" max="1" width="9" style="1" customWidth="1"/>
    <col min="2" max="2" width="0.453125" style="1" customWidth="1"/>
    <col min="3" max="3" width="24.81640625" style="1" customWidth="1"/>
    <col min="4" max="4" width="12.6328125" style="1" customWidth="1"/>
    <col min="5" max="5" width="8.08984375" style="20" bestFit="1" customWidth="1"/>
    <col min="6" max="6" width="12.6328125" style="1" customWidth="1"/>
    <col min="7" max="7" width="8.6328125" style="46" customWidth="1"/>
    <col min="8" max="8" width="12.6328125" style="47" customWidth="1"/>
    <col min="9" max="9" width="8.36328125" style="47" bestFit="1" customWidth="1"/>
    <col min="10" max="10" width="12.6328125" style="47" customWidth="1"/>
    <col min="11" max="11" width="8.36328125" style="47" customWidth="1"/>
    <col min="12" max="12" width="12.6328125" style="47" customWidth="1"/>
    <col min="13" max="13" width="8.81640625" style="810" customWidth="1"/>
    <col min="14" max="14" width="13.08984375" style="1" bestFit="1" customWidth="1"/>
    <col min="15" max="15" width="9" style="1" customWidth="1"/>
    <col min="16" max="16" width="14.453125" style="1" customWidth="1"/>
    <col min="17" max="16384" width="9" style="1"/>
  </cols>
  <sheetData>
    <row r="1" spans="1:13" s="807" customFormat="1" ht="16.5" x14ac:dyDescent="0.25">
      <c r="A1" s="807" t="s">
        <v>268</v>
      </c>
      <c r="C1" s="19" t="s">
        <v>271</v>
      </c>
      <c r="E1" s="808"/>
      <c r="G1" s="809"/>
      <c r="H1" s="810"/>
      <c r="I1" s="810"/>
      <c r="J1" s="810"/>
      <c r="K1" s="810"/>
      <c r="L1" s="810"/>
      <c r="M1" s="810"/>
    </row>
    <row r="2" spans="1:13" s="807" customFormat="1" ht="16.5" x14ac:dyDescent="0.2">
      <c r="A2" s="807" t="s">
        <v>269</v>
      </c>
      <c r="C2" s="4" t="s">
        <v>215</v>
      </c>
      <c r="D2" s="4"/>
      <c r="E2" s="4"/>
      <c r="F2" s="811"/>
      <c r="G2" s="812"/>
      <c r="H2" s="813"/>
      <c r="I2" s="813"/>
      <c r="J2" s="813"/>
      <c r="K2" s="813"/>
      <c r="L2" s="813"/>
      <c r="M2" s="813"/>
    </row>
    <row r="3" spans="1:13" s="807" customFormat="1" ht="13.5" thickBot="1" x14ac:dyDescent="0.25">
      <c r="C3" s="811"/>
      <c r="D3" s="811"/>
      <c r="E3" s="814"/>
      <c r="F3" s="811"/>
      <c r="G3" s="812"/>
      <c r="H3" s="813"/>
      <c r="I3" s="813"/>
      <c r="J3" s="813"/>
      <c r="K3" s="813"/>
      <c r="L3" s="1224" t="s">
        <v>243</v>
      </c>
      <c r="M3" s="1224"/>
    </row>
    <row r="4" spans="1:13" s="807" customFormat="1" x14ac:dyDescent="0.2">
      <c r="C4" s="1225" t="s">
        <v>0</v>
      </c>
      <c r="D4" s="1228" t="s">
        <v>388</v>
      </c>
      <c r="E4" s="1227"/>
      <c r="F4" s="1221" t="s">
        <v>389</v>
      </c>
      <c r="G4" s="1221"/>
      <c r="H4" s="1221" t="s">
        <v>390</v>
      </c>
      <c r="I4" s="1221"/>
      <c r="J4" s="1227" t="s">
        <v>391</v>
      </c>
      <c r="K4" s="1222"/>
      <c r="L4" s="1221" t="s">
        <v>392</v>
      </c>
      <c r="M4" s="1222"/>
    </row>
    <row r="5" spans="1:13" s="807" customFormat="1" ht="13.5" thickBot="1" x14ac:dyDescent="0.25">
      <c r="C5" s="1226"/>
      <c r="D5" s="815" t="s">
        <v>216</v>
      </c>
      <c r="E5" s="816" t="s">
        <v>2</v>
      </c>
      <c r="F5" s="817" t="s">
        <v>216</v>
      </c>
      <c r="G5" s="818" t="s">
        <v>2</v>
      </c>
      <c r="H5" s="817" t="s">
        <v>216</v>
      </c>
      <c r="I5" s="818" t="s">
        <v>2</v>
      </c>
      <c r="J5" s="819" t="s">
        <v>216</v>
      </c>
      <c r="K5" s="820" t="s">
        <v>2</v>
      </c>
      <c r="L5" s="817" t="s">
        <v>216</v>
      </c>
      <c r="M5" s="820" t="s">
        <v>2</v>
      </c>
    </row>
    <row r="6" spans="1:13" ht="13.5" thickTop="1" x14ac:dyDescent="0.2">
      <c r="C6" s="7" t="s">
        <v>3</v>
      </c>
      <c r="D6" s="821">
        <v>115117951</v>
      </c>
      <c r="E6" s="822">
        <v>100</v>
      </c>
      <c r="F6" s="823">
        <v>121781576</v>
      </c>
      <c r="G6" s="822">
        <f>F6/D6*100</f>
        <v>105.78851946383236</v>
      </c>
      <c r="H6" s="821">
        <v>125937487</v>
      </c>
      <c r="I6" s="824">
        <f>H6/D6*100</f>
        <v>109.39865234397719</v>
      </c>
      <c r="J6" s="823">
        <v>160121584</v>
      </c>
      <c r="K6" s="825">
        <f>J6/D6*100</f>
        <v>139.09349724266721</v>
      </c>
      <c r="L6" s="821">
        <v>144680850</v>
      </c>
      <c r="M6" s="825">
        <f>L6/D6*100</f>
        <v>125.68052918176072</v>
      </c>
    </row>
    <row r="7" spans="1:13" x14ac:dyDescent="0.2">
      <c r="C7" s="7" t="s">
        <v>4</v>
      </c>
      <c r="D7" s="826">
        <v>110253264</v>
      </c>
      <c r="E7" s="822">
        <v>100</v>
      </c>
      <c r="F7" s="827">
        <v>117678998</v>
      </c>
      <c r="G7" s="828">
        <f>F7/D7*100</f>
        <v>106.73516023979117</v>
      </c>
      <c r="H7" s="826">
        <v>119116168</v>
      </c>
      <c r="I7" s="828">
        <f>H7/D7*100</f>
        <v>108.03867720415062</v>
      </c>
      <c r="J7" s="827">
        <v>154070681</v>
      </c>
      <c r="K7" s="829">
        <f>J7/D7*100</f>
        <v>139.74251229423919</v>
      </c>
      <c r="L7" s="826">
        <v>139818759</v>
      </c>
      <c r="M7" s="829">
        <f t="shared" ref="M7:M17" si="0">L7/D7*100</f>
        <v>126.81598161121109</v>
      </c>
    </row>
    <row r="8" spans="1:13" x14ac:dyDescent="0.2">
      <c r="C8" s="7" t="s">
        <v>5</v>
      </c>
      <c r="D8" s="830">
        <v>4864687</v>
      </c>
      <c r="E8" s="822">
        <v>100</v>
      </c>
      <c r="F8" s="831">
        <v>4102578</v>
      </c>
      <c r="G8" s="828">
        <f>F8/D8*100</f>
        <v>84.333853339382372</v>
      </c>
      <c r="H8" s="830">
        <v>6821319</v>
      </c>
      <c r="I8" s="828">
        <f t="shared" ref="I8:I16" si="1">H8/D8*100</f>
        <v>140.22112830691881</v>
      </c>
      <c r="J8" s="831">
        <v>6050903</v>
      </c>
      <c r="K8" s="829">
        <f t="shared" ref="K8:K16" si="2">J8/D8*100</f>
        <v>124.38422040308042</v>
      </c>
      <c r="L8" s="830">
        <v>4862091</v>
      </c>
      <c r="M8" s="829">
        <f t="shared" si="0"/>
        <v>99.946635826724304</v>
      </c>
    </row>
    <row r="9" spans="1:13" x14ac:dyDescent="0.2">
      <c r="C9" s="5" t="s">
        <v>217</v>
      </c>
      <c r="D9" s="826">
        <v>369821</v>
      </c>
      <c r="E9" s="822">
        <v>100</v>
      </c>
      <c r="F9" s="827">
        <v>442240</v>
      </c>
      <c r="G9" s="828">
        <f t="shared" ref="G9:G16" si="3">F9/D9*100</f>
        <v>119.58217624201978</v>
      </c>
      <c r="H9" s="826">
        <v>565866</v>
      </c>
      <c r="I9" s="828">
        <f t="shared" si="1"/>
        <v>153.01078089129604</v>
      </c>
      <c r="J9" s="827">
        <v>604728</v>
      </c>
      <c r="K9" s="829">
        <f t="shared" si="2"/>
        <v>163.51910789273728</v>
      </c>
      <c r="L9" s="826">
        <v>301758</v>
      </c>
      <c r="M9" s="829">
        <f t="shared" si="0"/>
        <v>81.595690888294598</v>
      </c>
    </row>
    <row r="10" spans="1:13" x14ac:dyDescent="0.2">
      <c r="C10" s="7" t="s">
        <v>6</v>
      </c>
      <c r="D10" s="830">
        <v>4494866</v>
      </c>
      <c r="E10" s="822">
        <v>100</v>
      </c>
      <c r="F10" s="831">
        <v>3660338</v>
      </c>
      <c r="G10" s="828">
        <f t="shared" si="3"/>
        <v>81.433751306490564</v>
      </c>
      <c r="H10" s="830">
        <v>6255452</v>
      </c>
      <c r="I10" s="828">
        <f t="shared" si="1"/>
        <v>139.16882060555309</v>
      </c>
      <c r="J10" s="831">
        <v>5446175</v>
      </c>
      <c r="K10" s="829">
        <f t="shared" si="2"/>
        <v>121.16434616738296</v>
      </c>
      <c r="L10" s="830">
        <v>4560333</v>
      </c>
      <c r="M10" s="829">
        <f t="shared" si="0"/>
        <v>101.4564839085303</v>
      </c>
    </row>
    <row r="11" spans="1:13" x14ac:dyDescent="0.2">
      <c r="C11" s="63" t="s">
        <v>218</v>
      </c>
      <c r="D11" s="832">
        <v>1920620</v>
      </c>
      <c r="E11" s="822">
        <v>100</v>
      </c>
      <c r="F11" s="833">
        <v>-834528</v>
      </c>
      <c r="G11" s="828">
        <f t="shared" si="3"/>
        <v>-43.450968957940667</v>
      </c>
      <c r="H11" s="832">
        <v>2595114</v>
      </c>
      <c r="I11" s="828">
        <f t="shared" si="1"/>
        <v>135.11855546646396</v>
      </c>
      <c r="J11" s="833">
        <v>-809277</v>
      </c>
      <c r="K11" s="829">
        <f t="shared" si="2"/>
        <v>-42.136237256719184</v>
      </c>
      <c r="L11" s="832">
        <v>-885842</v>
      </c>
      <c r="M11" s="829">
        <f t="shared" si="0"/>
        <v>-46.122710374774812</v>
      </c>
    </row>
    <row r="12" spans="1:13" x14ac:dyDescent="0.2">
      <c r="C12" s="6" t="s">
        <v>253</v>
      </c>
      <c r="D12" s="834">
        <v>2885180</v>
      </c>
      <c r="E12" s="822">
        <v>100</v>
      </c>
      <c r="F12" s="835">
        <v>2913309</v>
      </c>
      <c r="G12" s="828">
        <f t="shared" si="3"/>
        <v>100.97494783687672</v>
      </c>
      <c r="H12" s="834">
        <v>5551916</v>
      </c>
      <c r="I12" s="828">
        <f t="shared" si="1"/>
        <v>192.42875661137259</v>
      </c>
      <c r="J12" s="835">
        <v>1012390</v>
      </c>
      <c r="K12" s="829">
        <f t="shared" si="2"/>
        <v>35.089318517388861</v>
      </c>
      <c r="L12" s="834">
        <v>-625267</v>
      </c>
      <c r="M12" s="829">
        <f t="shared" si="0"/>
        <v>-21.671680796345463</v>
      </c>
    </row>
    <row r="13" spans="1:13" x14ac:dyDescent="0.2">
      <c r="C13" s="7" t="s">
        <v>293</v>
      </c>
      <c r="D13" s="821">
        <v>62527900</v>
      </c>
      <c r="E13" s="822">
        <v>100</v>
      </c>
      <c r="F13" s="823">
        <v>66862996</v>
      </c>
      <c r="G13" s="828">
        <f t="shared" si="3"/>
        <v>106.93305868260407</v>
      </c>
      <c r="H13" s="821">
        <v>69399127</v>
      </c>
      <c r="I13" s="828">
        <f t="shared" si="1"/>
        <v>110.98905768464957</v>
      </c>
      <c r="J13" s="823">
        <v>67423543</v>
      </c>
      <c r="K13" s="829">
        <f t="shared" si="2"/>
        <v>107.82953369615804</v>
      </c>
      <c r="L13" s="821">
        <v>70714609</v>
      </c>
      <c r="M13" s="829">
        <f t="shared" si="0"/>
        <v>113.09288973402273</v>
      </c>
    </row>
    <row r="14" spans="1:13" x14ac:dyDescent="0.2">
      <c r="C14" s="7" t="s">
        <v>294</v>
      </c>
      <c r="D14" s="826">
        <v>26363095</v>
      </c>
      <c r="E14" s="822">
        <v>100</v>
      </c>
      <c r="F14" s="827">
        <v>26669073</v>
      </c>
      <c r="G14" s="828">
        <f t="shared" si="3"/>
        <v>101.16063003983409</v>
      </c>
      <c r="H14" s="826">
        <v>27621918</v>
      </c>
      <c r="I14" s="828">
        <f t="shared" si="1"/>
        <v>104.77494391307243</v>
      </c>
      <c r="J14" s="827">
        <v>29347781</v>
      </c>
      <c r="K14" s="829">
        <f t="shared" si="2"/>
        <v>111.32145523884809</v>
      </c>
      <c r="L14" s="826">
        <v>29066571</v>
      </c>
      <c r="M14" s="829">
        <f t="shared" si="0"/>
        <v>110.25477471442559</v>
      </c>
    </row>
    <row r="15" spans="1:13" x14ac:dyDescent="0.2">
      <c r="C15" s="7" t="s">
        <v>295</v>
      </c>
      <c r="D15" s="830">
        <v>66232102</v>
      </c>
      <c r="E15" s="822">
        <v>100</v>
      </c>
      <c r="F15" s="831">
        <v>70583854</v>
      </c>
      <c r="G15" s="828">
        <f t="shared" si="3"/>
        <v>106.57045732898527</v>
      </c>
      <c r="H15" s="830">
        <v>73221654</v>
      </c>
      <c r="I15" s="828">
        <f>H15/D15*100</f>
        <v>110.55311818429074</v>
      </c>
      <c r="J15" s="831">
        <v>71383569</v>
      </c>
      <c r="K15" s="829">
        <f t="shared" si="2"/>
        <v>107.77790051114489</v>
      </c>
      <c r="L15" s="830">
        <v>74778353</v>
      </c>
      <c r="M15" s="829">
        <f t="shared" si="0"/>
        <v>112.90348749613896</v>
      </c>
    </row>
    <row r="16" spans="1:13" x14ac:dyDescent="0.2">
      <c r="C16" s="7" t="s">
        <v>9</v>
      </c>
      <c r="D16" s="830">
        <v>28170982</v>
      </c>
      <c r="E16" s="822">
        <v>100</v>
      </c>
      <c r="F16" s="831">
        <v>28585745</v>
      </c>
      <c r="G16" s="828">
        <f t="shared" si="3"/>
        <v>101.47230579324497</v>
      </c>
      <c r="H16" s="830">
        <v>28627918</v>
      </c>
      <c r="I16" s="828">
        <f t="shared" si="1"/>
        <v>101.62200948479538</v>
      </c>
      <c r="J16" s="831">
        <v>29883454</v>
      </c>
      <c r="K16" s="829">
        <f t="shared" si="2"/>
        <v>106.0788509253955</v>
      </c>
      <c r="L16" s="830">
        <v>29285147</v>
      </c>
      <c r="M16" s="829">
        <f t="shared" si="0"/>
        <v>103.95500944908487</v>
      </c>
    </row>
    <row r="17" spans="3:15" ht="13.5" thickBot="1" x14ac:dyDescent="0.25">
      <c r="C17" s="64" t="s">
        <v>246</v>
      </c>
      <c r="D17" s="836">
        <v>14153856</v>
      </c>
      <c r="E17" s="837">
        <v>100</v>
      </c>
      <c r="F17" s="838">
        <v>9928469</v>
      </c>
      <c r="G17" s="837">
        <f>F17/D17*100</f>
        <v>70.146743050091786</v>
      </c>
      <c r="H17" s="836">
        <v>10866109</v>
      </c>
      <c r="I17" s="837">
        <f>H17/D17*100</f>
        <v>76.771368876439041</v>
      </c>
      <c r="J17" s="838">
        <v>9692824</v>
      </c>
      <c r="K17" s="839">
        <f>J17/D17*100</f>
        <v>68.481861056096662</v>
      </c>
      <c r="L17" s="836">
        <v>12391278</v>
      </c>
      <c r="M17" s="839">
        <f t="shared" si="0"/>
        <v>87.547011923817792</v>
      </c>
    </row>
    <row r="18" spans="3:15" ht="13.5" thickBot="1" x14ac:dyDescent="0.25">
      <c r="C18" s="18"/>
      <c r="D18" s="8"/>
      <c r="E18" s="9"/>
      <c r="F18" s="8"/>
      <c r="G18" s="36"/>
      <c r="H18" s="37"/>
      <c r="I18" s="101"/>
      <c r="J18" s="37"/>
      <c r="K18" s="36"/>
      <c r="L18" s="105"/>
      <c r="M18" s="840"/>
    </row>
    <row r="19" spans="3:15" s="807" customFormat="1" x14ac:dyDescent="0.2">
      <c r="C19" s="841" t="s">
        <v>69</v>
      </c>
      <c r="D19" s="842" t="s">
        <v>247</v>
      </c>
      <c r="E19" s="843" t="s">
        <v>74</v>
      </c>
      <c r="F19" s="842" t="s">
        <v>247</v>
      </c>
      <c r="G19" s="844" t="s">
        <v>74</v>
      </c>
      <c r="H19" s="845" t="s">
        <v>247</v>
      </c>
      <c r="I19" s="844" t="s">
        <v>74</v>
      </c>
      <c r="J19" s="845" t="s">
        <v>247</v>
      </c>
      <c r="K19" s="846" t="s">
        <v>74</v>
      </c>
      <c r="L19" s="847" t="s">
        <v>247</v>
      </c>
      <c r="M19" s="848" t="s">
        <v>74</v>
      </c>
    </row>
    <row r="20" spans="3:15" x14ac:dyDescent="0.2">
      <c r="C20" s="7" t="s">
        <v>296</v>
      </c>
      <c r="D20" s="849">
        <v>0.41</v>
      </c>
      <c r="E20" s="850">
        <v>100</v>
      </c>
      <c r="F20" s="849">
        <v>0.41</v>
      </c>
      <c r="G20" s="851">
        <f>F20/D20*100</f>
        <v>100</v>
      </c>
      <c r="H20" s="849">
        <v>0.41</v>
      </c>
      <c r="I20" s="852">
        <f>H20/D20*100</f>
        <v>100</v>
      </c>
      <c r="J20" s="853">
        <v>0.41</v>
      </c>
      <c r="K20" s="852">
        <f>J20/D20*100</f>
        <v>100</v>
      </c>
      <c r="L20" s="854">
        <v>0.42</v>
      </c>
      <c r="M20" s="829">
        <f>L20/D20*100</f>
        <v>102.4390243902439</v>
      </c>
    </row>
    <row r="21" spans="3:15" x14ac:dyDescent="0.2">
      <c r="C21" s="7" t="s">
        <v>297</v>
      </c>
      <c r="D21" s="855">
        <v>6.8</v>
      </c>
      <c r="E21" s="856">
        <v>100</v>
      </c>
      <c r="F21" s="855">
        <v>5.2</v>
      </c>
      <c r="G21" s="857">
        <f>F21/D21*100</f>
        <v>76.47058823529413</v>
      </c>
      <c r="H21" s="855">
        <v>8.5</v>
      </c>
      <c r="I21" s="858">
        <f>H21/D21*100</f>
        <v>125</v>
      </c>
      <c r="J21" s="859">
        <v>7.6</v>
      </c>
      <c r="K21" s="858">
        <f>J21/D21*100</f>
        <v>111.76470588235294</v>
      </c>
      <c r="L21" s="860">
        <v>6.1</v>
      </c>
      <c r="M21" s="829">
        <f>L21/D21*100</f>
        <v>89.705882352941174</v>
      </c>
      <c r="N21" s="70"/>
      <c r="O21" s="70"/>
    </row>
    <row r="22" spans="3:15" x14ac:dyDescent="0.2">
      <c r="C22" s="7" t="s">
        <v>278</v>
      </c>
      <c r="D22" s="861">
        <v>3.5</v>
      </c>
      <c r="E22" s="856">
        <v>100</v>
      </c>
      <c r="F22" s="861">
        <v>3.4</v>
      </c>
      <c r="G22" s="851">
        <f>F22/D22*100</f>
        <v>97.142857142857139</v>
      </c>
      <c r="H22" s="861">
        <v>3.1</v>
      </c>
      <c r="I22" s="862">
        <f>H22/D22*100</f>
        <v>88.571428571428584</v>
      </c>
      <c r="J22" s="863">
        <v>3.3</v>
      </c>
      <c r="K22" s="864">
        <f>J22/D22*100</f>
        <v>94.285714285714278</v>
      </c>
      <c r="L22" s="865">
        <v>3.3</v>
      </c>
      <c r="M22" s="829">
        <f>L22/D22*100</f>
        <v>94.285714285714278</v>
      </c>
      <c r="N22" s="70"/>
      <c r="O22" s="70"/>
    </row>
    <row r="23" spans="3:15" ht="12.75" customHeight="1" x14ac:dyDescent="0.2">
      <c r="C23" s="7" t="s">
        <v>298</v>
      </c>
      <c r="D23" s="861" t="s">
        <v>220</v>
      </c>
      <c r="E23" s="866" t="s">
        <v>220</v>
      </c>
      <c r="F23" s="861" t="s">
        <v>220</v>
      </c>
      <c r="G23" s="861" t="s">
        <v>223</v>
      </c>
      <c r="H23" s="861" t="s">
        <v>220</v>
      </c>
      <c r="I23" s="858" t="s">
        <v>223</v>
      </c>
      <c r="J23" s="863" t="s">
        <v>220</v>
      </c>
      <c r="K23" s="867" t="s">
        <v>223</v>
      </c>
      <c r="L23" s="865" t="s">
        <v>223</v>
      </c>
      <c r="M23" s="868" t="s">
        <v>223</v>
      </c>
    </row>
    <row r="24" spans="3:15" x14ac:dyDescent="0.2">
      <c r="C24" s="65" t="s">
        <v>299</v>
      </c>
      <c r="D24" s="869">
        <v>85</v>
      </c>
      <c r="E24" s="850">
        <v>100</v>
      </c>
      <c r="F24" s="869">
        <v>82.1</v>
      </c>
      <c r="G24" s="851">
        <f>F24/D24*100</f>
        <v>96.588235294117638</v>
      </c>
      <c r="H24" s="869">
        <v>79.8</v>
      </c>
      <c r="I24" s="852">
        <f>H24/D24*100</f>
        <v>93.882352941176478</v>
      </c>
      <c r="J24" s="870">
        <v>82.9</v>
      </c>
      <c r="K24" s="852">
        <f>J24/D24*100</f>
        <v>97.529411764705884</v>
      </c>
      <c r="L24" s="871">
        <v>79.900000000000006</v>
      </c>
      <c r="M24" s="829">
        <f>L24/D24*100</f>
        <v>94</v>
      </c>
    </row>
    <row r="25" spans="3:15" x14ac:dyDescent="0.2">
      <c r="C25" s="6" t="s">
        <v>308</v>
      </c>
      <c r="D25" s="855" t="s">
        <v>220</v>
      </c>
      <c r="E25" s="866" t="s">
        <v>220</v>
      </c>
      <c r="F25" s="855" t="s">
        <v>220</v>
      </c>
      <c r="G25" s="872" t="s">
        <v>220</v>
      </c>
      <c r="H25" s="855" t="s">
        <v>220</v>
      </c>
      <c r="I25" s="858" t="s">
        <v>220</v>
      </c>
      <c r="J25" s="859" t="s">
        <v>220</v>
      </c>
      <c r="K25" s="858" t="s">
        <v>220</v>
      </c>
      <c r="L25" s="860" t="s">
        <v>223</v>
      </c>
      <c r="M25" s="868" t="s">
        <v>223</v>
      </c>
    </row>
    <row r="26" spans="3:15" x14ac:dyDescent="0.2">
      <c r="C26" s="7" t="s">
        <v>309</v>
      </c>
      <c r="D26" s="861" t="s">
        <v>220</v>
      </c>
      <c r="E26" s="873" t="s">
        <v>220</v>
      </c>
      <c r="F26" s="861" t="s">
        <v>220</v>
      </c>
      <c r="G26" s="874" t="s">
        <v>220</v>
      </c>
      <c r="H26" s="861" t="s">
        <v>220</v>
      </c>
      <c r="I26" s="875" t="s">
        <v>220</v>
      </c>
      <c r="J26" s="863" t="s">
        <v>220</v>
      </c>
      <c r="K26" s="875" t="s">
        <v>220</v>
      </c>
      <c r="L26" s="865" t="s">
        <v>223</v>
      </c>
      <c r="M26" s="868" t="s">
        <v>223</v>
      </c>
    </row>
    <row r="27" spans="3:15" x14ac:dyDescent="0.2">
      <c r="C27" s="7" t="s">
        <v>310</v>
      </c>
      <c r="D27" s="876">
        <v>-0.7</v>
      </c>
      <c r="E27" s="850">
        <v>100</v>
      </c>
      <c r="F27" s="876">
        <v>-0.8</v>
      </c>
      <c r="G27" s="851">
        <f>F27/D27*100</f>
        <v>114.28571428571431</v>
      </c>
      <c r="H27" s="876">
        <v>-1.2</v>
      </c>
      <c r="I27" s="852">
        <f>H27/D27*100</f>
        <v>171.42857142857144</v>
      </c>
      <c r="J27" s="877">
        <v>-1.2</v>
      </c>
      <c r="K27" s="858">
        <f>J27/D27*100</f>
        <v>171.42857142857144</v>
      </c>
      <c r="L27" s="1198">
        <v>-1.2</v>
      </c>
      <c r="M27" s="1199">
        <f>L27/D27*100</f>
        <v>171.42857142857144</v>
      </c>
    </row>
    <row r="28" spans="3:15" ht="13.5" thickBot="1" x14ac:dyDescent="0.25">
      <c r="C28" s="64" t="s">
        <v>311</v>
      </c>
      <c r="D28" s="878" t="s">
        <v>220</v>
      </c>
      <c r="E28" s="879" t="s">
        <v>220</v>
      </c>
      <c r="F28" s="878" t="s">
        <v>220</v>
      </c>
      <c r="G28" s="880" t="s">
        <v>220</v>
      </c>
      <c r="H28" s="878" t="s">
        <v>220</v>
      </c>
      <c r="I28" s="881" t="s">
        <v>220</v>
      </c>
      <c r="J28" s="882" t="s">
        <v>220</v>
      </c>
      <c r="K28" s="881" t="s">
        <v>220</v>
      </c>
      <c r="L28" s="883" t="s">
        <v>223</v>
      </c>
      <c r="M28" s="884" t="s">
        <v>223</v>
      </c>
    </row>
    <row r="29" spans="3:15" s="807" customFormat="1" x14ac:dyDescent="0.2">
      <c r="C29" s="885"/>
      <c r="D29" s="886"/>
      <c r="E29" s="885"/>
      <c r="F29" s="886"/>
      <c r="G29" s="887"/>
      <c r="H29" s="888"/>
      <c r="I29" s="888"/>
      <c r="J29" s="888"/>
      <c r="K29" s="888"/>
      <c r="L29" s="888"/>
      <c r="M29" s="888"/>
    </row>
    <row r="30" spans="3:15" s="807" customFormat="1" x14ac:dyDescent="0.2">
      <c r="C30" s="13" t="s">
        <v>254</v>
      </c>
      <c r="D30" s="13"/>
      <c r="E30" s="13"/>
      <c r="F30" s="13"/>
      <c r="G30" s="38"/>
      <c r="H30" s="38"/>
      <c r="I30" s="38"/>
      <c r="J30" s="38"/>
      <c r="K30" s="38"/>
      <c r="L30" s="38"/>
      <c r="M30" s="38"/>
    </row>
    <row r="31" spans="3:15" s="807" customFormat="1" x14ac:dyDescent="0.2">
      <c r="C31" s="13" t="s">
        <v>255</v>
      </c>
      <c r="D31" s="13"/>
      <c r="E31" s="13"/>
      <c r="F31" s="13"/>
      <c r="G31" s="38"/>
      <c r="H31" s="38"/>
      <c r="I31" s="38"/>
      <c r="J31" s="38"/>
      <c r="K31" s="38"/>
      <c r="L31" s="38"/>
      <c r="M31" s="38"/>
    </row>
    <row r="32" spans="3:15" s="807" customFormat="1" x14ac:dyDescent="0.2">
      <c r="C32" s="13" t="s">
        <v>256</v>
      </c>
      <c r="D32" s="13"/>
      <c r="E32" s="13"/>
      <c r="F32" s="13"/>
      <c r="G32" s="38"/>
      <c r="H32" s="38"/>
      <c r="I32" s="38"/>
      <c r="J32" s="38"/>
      <c r="K32" s="38"/>
      <c r="L32" s="38"/>
      <c r="M32" s="38"/>
    </row>
    <row r="33" spans="3:13" s="807" customFormat="1" x14ac:dyDescent="0.2">
      <c r="C33" s="13" t="s">
        <v>257</v>
      </c>
      <c r="D33" s="13"/>
      <c r="E33" s="13"/>
      <c r="F33" s="13"/>
      <c r="G33" s="38"/>
      <c r="H33" s="38"/>
      <c r="I33" s="38"/>
      <c r="J33" s="38"/>
      <c r="K33" s="38"/>
      <c r="L33" s="38"/>
      <c r="M33" s="38"/>
    </row>
    <row r="34" spans="3:13" s="807" customFormat="1" x14ac:dyDescent="0.2">
      <c r="C34" s="13" t="s">
        <v>222</v>
      </c>
      <c r="D34" s="13"/>
      <c r="E34" s="13"/>
      <c r="F34" s="13"/>
      <c r="G34" s="38"/>
      <c r="H34" s="38"/>
      <c r="I34" s="38"/>
      <c r="J34" s="38"/>
      <c r="K34" s="38"/>
      <c r="L34" s="38"/>
      <c r="M34" s="38"/>
    </row>
    <row r="35" spans="3:13" s="807" customFormat="1" x14ac:dyDescent="0.2">
      <c r="C35" s="13" t="s">
        <v>279</v>
      </c>
      <c r="D35" s="13"/>
      <c r="E35" s="13"/>
      <c r="F35" s="13"/>
      <c r="G35" s="39"/>
      <c r="H35" s="38"/>
      <c r="I35" s="38"/>
      <c r="J35" s="38"/>
      <c r="K35" s="38"/>
      <c r="L35" s="38"/>
      <c r="M35" s="38"/>
    </row>
    <row r="36" spans="3:13" s="807" customFormat="1" x14ac:dyDescent="0.2">
      <c r="C36" s="13" t="s">
        <v>280</v>
      </c>
      <c r="D36" s="13"/>
      <c r="E36" s="13"/>
      <c r="F36" s="13"/>
      <c r="G36" s="39"/>
      <c r="H36" s="38"/>
      <c r="I36" s="38"/>
      <c r="J36" s="38"/>
      <c r="K36" s="38"/>
      <c r="L36" s="38"/>
      <c r="M36" s="38"/>
    </row>
    <row r="37" spans="3:13" s="807" customFormat="1" x14ac:dyDescent="0.2">
      <c r="C37" s="13" t="s">
        <v>283</v>
      </c>
      <c r="D37" s="13"/>
      <c r="E37" s="13"/>
      <c r="F37" s="13"/>
      <c r="G37" s="39"/>
      <c r="H37" s="38"/>
      <c r="I37" s="38"/>
      <c r="J37" s="38"/>
      <c r="K37" s="38"/>
      <c r="L37" s="38"/>
      <c r="M37" s="38"/>
    </row>
    <row r="38" spans="3:13" s="807" customFormat="1" x14ac:dyDescent="0.2">
      <c r="C38" s="13" t="s">
        <v>289</v>
      </c>
      <c r="D38" s="13"/>
      <c r="E38" s="13"/>
      <c r="F38" s="13"/>
      <c r="G38" s="39"/>
      <c r="H38" s="38"/>
      <c r="I38" s="38"/>
      <c r="J38" s="38"/>
      <c r="K38" s="38"/>
      <c r="L38" s="38"/>
      <c r="M38" s="38"/>
    </row>
    <row r="39" spans="3:13" s="807" customFormat="1" x14ac:dyDescent="0.2">
      <c r="C39" s="13" t="s">
        <v>258</v>
      </c>
      <c r="D39" s="13"/>
      <c r="E39" s="13"/>
      <c r="F39" s="13"/>
      <c r="G39" s="38"/>
      <c r="H39" s="38"/>
      <c r="I39" s="38"/>
      <c r="J39" s="38"/>
      <c r="K39" s="38"/>
      <c r="L39" s="38"/>
      <c r="M39" s="38"/>
    </row>
    <row r="40" spans="3:13" s="807" customFormat="1" x14ac:dyDescent="0.2">
      <c r="C40" s="13" t="s">
        <v>259</v>
      </c>
      <c r="D40" s="13"/>
      <c r="E40" s="13"/>
      <c r="F40" s="13"/>
      <c r="G40" s="38"/>
      <c r="H40" s="40"/>
      <c r="I40" s="40"/>
      <c r="J40" s="40"/>
      <c r="K40" s="40"/>
      <c r="L40" s="38"/>
      <c r="M40" s="38"/>
    </row>
    <row r="41" spans="3:13" s="807" customFormat="1" x14ac:dyDescent="0.2">
      <c r="C41" s="13" t="s">
        <v>260</v>
      </c>
      <c r="D41" s="13"/>
      <c r="E41" s="13"/>
      <c r="F41" s="13"/>
      <c r="G41" s="38"/>
      <c r="H41" s="38"/>
      <c r="I41" s="40"/>
      <c r="J41" s="40"/>
      <c r="K41" s="40"/>
      <c r="L41" s="38"/>
      <c r="M41" s="38"/>
    </row>
    <row r="42" spans="3:13" s="807" customFormat="1" x14ac:dyDescent="0.2">
      <c r="C42" s="13" t="s">
        <v>261</v>
      </c>
      <c r="D42" s="13"/>
      <c r="E42" s="13"/>
      <c r="F42" s="13"/>
      <c r="G42" s="38"/>
      <c r="H42" s="38"/>
      <c r="I42" s="38"/>
      <c r="J42" s="38"/>
      <c r="K42" s="38"/>
      <c r="L42" s="38"/>
      <c r="M42" s="38"/>
    </row>
    <row r="43" spans="3:13" s="807" customFormat="1" ht="27.15" customHeight="1" x14ac:dyDescent="0.2">
      <c r="C43" s="1223" t="s">
        <v>300</v>
      </c>
      <c r="D43" s="1223"/>
      <c r="E43" s="1223"/>
      <c r="F43" s="1223"/>
      <c r="G43" s="1223"/>
      <c r="H43" s="1223"/>
      <c r="I43" s="1223"/>
      <c r="J43" s="1223"/>
      <c r="K43" s="1223"/>
      <c r="L43" s="1223"/>
      <c r="M43" s="41" t="s">
        <v>219</v>
      </c>
    </row>
    <row r="44" spans="3:13" s="807" customFormat="1" ht="24" customHeight="1" x14ac:dyDescent="0.2">
      <c r="C44" s="1223" t="s">
        <v>262</v>
      </c>
      <c r="D44" s="1223"/>
      <c r="E44" s="1223"/>
      <c r="F44" s="1223"/>
      <c r="G44" s="1223"/>
      <c r="H44" s="1223"/>
      <c r="I44" s="1223"/>
      <c r="J44" s="1223"/>
      <c r="K44" s="1223"/>
      <c r="L44" s="1223"/>
      <c r="M44" s="41" t="s">
        <v>219</v>
      </c>
    </row>
    <row r="45" spans="3:13" s="807" customFormat="1" x14ac:dyDescent="0.2">
      <c r="C45" s="15"/>
      <c r="D45" s="15"/>
      <c r="E45" s="15"/>
      <c r="F45" s="15"/>
      <c r="G45" s="42"/>
      <c r="H45" s="42"/>
      <c r="I45" s="42"/>
      <c r="J45" s="42"/>
      <c r="K45" s="42"/>
      <c r="L45" s="42"/>
      <c r="M45" s="41"/>
    </row>
    <row r="46" spans="3:13" s="807" customFormat="1" x14ac:dyDescent="0.2">
      <c r="C46" s="13" t="s">
        <v>263</v>
      </c>
      <c r="D46" s="13"/>
      <c r="E46" s="14"/>
      <c r="F46" s="13"/>
      <c r="G46" s="39"/>
      <c r="H46" s="38"/>
      <c r="I46" s="38"/>
      <c r="J46" s="38"/>
      <c r="K46" s="38"/>
      <c r="L46" s="38"/>
      <c r="M46" s="43"/>
    </row>
    <row r="47" spans="3:13" s="807" customFormat="1" x14ac:dyDescent="0.2">
      <c r="C47" s="16" t="s">
        <v>264</v>
      </c>
      <c r="D47" s="16"/>
      <c r="E47" s="17"/>
      <c r="F47" s="16"/>
      <c r="G47" s="44"/>
      <c r="H47" s="43"/>
      <c r="I47" s="43"/>
      <c r="J47" s="43"/>
      <c r="K47" s="43"/>
      <c r="L47" s="43"/>
      <c r="M47" s="45"/>
    </row>
    <row r="48" spans="3:13" s="807" customFormat="1" x14ac:dyDescent="0.2">
      <c r="C48" s="16" t="s">
        <v>281</v>
      </c>
      <c r="E48" s="808"/>
      <c r="G48" s="809"/>
      <c r="H48" s="810"/>
      <c r="I48" s="810"/>
      <c r="J48" s="810"/>
      <c r="K48" s="810"/>
      <c r="L48" s="810"/>
      <c r="M48" s="810"/>
    </row>
  </sheetData>
  <mergeCells count="9">
    <mergeCell ref="L4:M4"/>
    <mergeCell ref="C43:L43"/>
    <mergeCell ref="C44:L44"/>
    <mergeCell ref="L3:M3"/>
    <mergeCell ref="C4:C5"/>
    <mergeCell ref="J4:K4"/>
    <mergeCell ref="H4:I4"/>
    <mergeCell ref="F4:G4"/>
    <mergeCell ref="D4:E4"/>
  </mergeCells>
  <phoneticPr fontId="2"/>
  <printOptions horizontalCentered="1" verticalCentered="1"/>
  <pageMargins left="0.82" right="0.37" top="0.69" bottom="0.41" header="0.4" footer="0.51200000000000001"/>
  <pageSetup paperSize="9" scale="86" orientation="landscape" blackAndWhite="1" r:id="rId1"/>
  <headerFooter alignWithMargins="0"/>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3"/>
  </sheetPr>
  <dimension ref="A1:N13"/>
  <sheetViews>
    <sheetView showGridLines="0" zoomScaleNormal="100" workbookViewId="0"/>
  </sheetViews>
  <sheetFormatPr defaultColWidth="9" defaultRowHeight="13" x14ac:dyDescent="0.2"/>
  <cols>
    <col min="1" max="1" width="9" style="135" customWidth="1"/>
    <col min="2" max="2" width="0.26953125" style="135" customWidth="1"/>
    <col min="3" max="3" width="12.36328125" style="292" customWidth="1"/>
    <col min="4" max="4" width="13.453125" style="292" customWidth="1"/>
    <col min="5" max="5" width="12.6328125" style="293" customWidth="1"/>
    <col min="6" max="6" width="6.6328125" style="293" customWidth="1"/>
    <col min="7" max="7" width="12.6328125" style="293" customWidth="1"/>
    <col min="8" max="8" width="6.08984375" style="293" customWidth="1"/>
    <col min="9" max="9" width="12.6328125" style="293" customWidth="1"/>
    <col min="10" max="10" width="6.08984375" style="293" customWidth="1"/>
    <col min="11" max="11" width="12.6328125" style="292" customWidth="1"/>
    <col min="12" max="12" width="6.08984375" style="292" customWidth="1"/>
    <col min="13" max="13" width="12.6328125" style="292" customWidth="1"/>
    <col min="14" max="14" width="6.08984375" style="292" customWidth="1"/>
    <col min="15" max="16384" width="9" style="292"/>
  </cols>
  <sheetData>
    <row r="1" spans="1:14" s="135" customFormat="1" ht="16.5" x14ac:dyDescent="0.25">
      <c r="A1" s="891" t="s">
        <v>268</v>
      </c>
      <c r="B1" s="891"/>
      <c r="C1" s="892" t="s">
        <v>274</v>
      </c>
      <c r="D1" s="891"/>
      <c r="E1" s="891"/>
      <c r="F1" s="894"/>
      <c r="G1" s="891"/>
      <c r="H1" s="894"/>
      <c r="I1" s="891"/>
      <c r="J1" s="891"/>
      <c r="K1" s="891"/>
      <c r="L1" s="891"/>
      <c r="M1" s="891"/>
      <c r="N1" s="891"/>
    </row>
    <row r="2" spans="1:14" ht="16.5" x14ac:dyDescent="0.2">
      <c r="A2" s="891" t="s">
        <v>269</v>
      </c>
      <c r="B2" s="891"/>
      <c r="C2" s="1429" t="s">
        <v>234</v>
      </c>
      <c r="D2" s="1429"/>
      <c r="E2" s="1429"/>
      <c r="F2" s="1429"/>
      <c r="G2" s="1069"/>
      <c r="H2" s="1069"/>
      <c r="I2" s="1069"/>
      <c r="J2" s="1069"/>
      <c r="K2" s="1070"/>
      <c r="L2" s="1070"/>
      <c r="M2" s="1070"/>
      <c r="N2" s="1070"/>
    </row>
    <row r="3" spans="1:14" ht="13.5" thickBot="1" x14ac:dyDescent="0.25">
      <c r="A3" s="891"/>
      <c r="B3" s="891"/>
      <c r="C3" s="1070"/>
      <c r="D3" s="1070"/>
      <c r="E3" s="1069"/>
      <c r="F3" s="1069"/>
      <c r="G3" s="1069"/>
      <c r="H3" s="1069"/>
      <c r="I3" s="1069"/>
      <c r="J3" s="1069"/>
      <c r="K3" s="1070"/>
      <c r="L3" s="1071"/>
      <c r="M3" s="1070"/>
      <c r="N3" s="1059" t="s">
        <v>290</v>
      </c>
    </row>
    <row r="4" spans="1:14" ht="17.25" customHeight="1" x14ac:dyDescent="0.2">
      <c r="A4" s="891"/>
      <c r="B4" s="891"/>
      <c r="C4" s="1434" t="s">
        <v>0</v>
      </c>
      <c r="D4" s="1435"/>
      <c r="E4" s="1432" t="s">
        <v>313</v>
      </c>
      <c r="F4" s="1433"/>
      <c r="G4" s="1432" t="s">
        <v>343</v>
      </c>
      <c r="H4" s="1433"/>
      <c r="I4" s="1432" t="s">
        <v>357</v>
      </c>
      <c r="J4" s="1433"/>
      <c r="K4" s="1427" t="s">
        <v>380</v>
      </c>
      <c r="L4" s="1428"/>
      <c r="M4" s="1425" t="s">
        <v>381</v>
      </c>
      <c r="N4" s="1426"/>
    </row>
    <row r="5" spans="1:14" ht="17.25" customHeight="1" thickBot="1" x14ac:dyDescent="0.25">
      <c r="A5" s="891"/>
      <c r="B5" s="891"/>
      <c r="C5" s="1436"/>
      <c r="D5" s="1437"/>
      <c r="E5" s="447" t="s">
        <v>332</v>
      </c>
      <c r="F5" s="448" t="s">
        <v>2</v>
      </c>
      <c r="G5" s="447" t="s">
        <v>332</v>
      </c>
      <c r="H5" s="448" t="s">
        <v>2</v>
      </c>
      <c r="I5" s="448" t="s">
        <v>332</v>
      </c>
      <c r="J5" s="448" t="s">
        <v>2</v>
      </c>
      <c r="K5" s="449" t="s">
        <v>332</v>
      </c>
      <c r="L5" s="448" t="s">
        <v>2</v>
      </c>
      <c r="M5" s="447" t="s">
        <v>332</v>
      </c>
      <c r="N5" s="450" t="s">
        <v>2</v>
      </c>
    </row>
    <row r="6" spans="1:14" ht="14.25" customHeight="1" thickTop="1" x14ac:dyDescent="0.2">
      <c r="A6" s="891"/>
      <c r="B6" s="891"/>
      <c r="C6" s="1438" t="s">
        <v>140</v>
      </c>
      <c r="D6" s="1072" t="s">
        <v>138</v>
      </c>
      <c r="E6" s="452">
        <v>82902</v>
      </c>
      <c r="F6" s="451">
        <v>100</v>
      </c>
      <c r="G6" s="453">
        <v>85488</v>
      </c>
      <c r="H6" s="451">
        <f>G6/E6*100</f>
        <v>103.11934573351668</v>
      </c>
      <c r="I6" s="453">
        <v>88484</v>
      </c>
      <c r="J6" s="451">
        <f>I6/E6*100</f>
        <v>106.73325130877423</v>
      </c>
      <c r="K6" s="453">
        <v>88776</v>
      </c>
      <c r="L6" s="451">
        <f>K6/E6*100</f>
        <v>107.08547441557501</v>
      </c>
      <c r="M6" s="453">
        <v>88871</v>
      </c>
      <c r="N6" s="1073">
        <f>M6/E6*100</f>
        <v>107.20006754963691</v>
      </c>
    </row>
    <row r="7" spans="1:14" x14ac:dyDescent="0.2">
      <c r="A7" s="891"/>
      <c r="B7" s="891"/>
      <c r="C7" s="1439"/>
      <c r="D7" s="1074" t="s">
        <v>139</v>
      </c>
      <c r="E7" s="454">
        <v>437634</v>
      </c>
      <c r="F7" s="451">
        <v>100</v>
      </c>
      <c r="G7" s="455">
        <v>438154</v>
      </c>
      <c r="H7" s="451">
        <f>G7/E7*100</f>
        <v>100.11882074975892</v>
      </c>
      <c r="I7" s="455">
        <v>560469</v>
      </c>
      <c r="J7" s="451">
        <f>I7/E7*100</f>
        <v>128.0679746089198</v>
      </c>
      <c r="K7" s="455">
        <v>507238</v>
      </c>
      <c r="L7" s="451">
        <f>K7/E7*100</f>
        <v>115.9046143581166</v>
      </c>
      <c r="M7" s="455">
        <v>445003</v>
      </c>
      <c r="N7" s="1073">
        <f>M7/E7*100</f>
        <v>101.68382712494916</v>
      </c>
    </row>
    <row r="8" spans="1:14" ht="13.5" customHeight="1" x14ac:dyDescent="0.2">
      <c r="A8" s="891"/>
      <c r="B8" s="891"/>
      <c r="C8" s="1430" t="s">
        <v>141</v>
      </c>
      <c r="D8" s="1075" t="s">
        <v>138</v>
      </c>
      <c r="E8" s="456">
        <v>150635</v>
      </c>
      <c r="F8" s="451">
        <v>100</v>
      </c>
      <c r="G8" s="457">
        <v>154059</v>
      </c>
      <c r="H8" s="451">
        <f>G8/E8*100</f>
        <v>102.27304411325389</v>
      </c>
      <c r="I8" s="457">
        <v>158301</v>
      </c>
      <c r="J8" s="451">
        <f>I8/E8*100</f>
        <v>105.08912271384472</v>
      </c>
      <c r="K8" s="457">
        <v>157516</v>
      </c>
      <c r="L8" s="451">
        <f>K8/E8*100</f>
        <v>104.56799548577689</v>
      </c>
      <c r="M8" s="457">
        <v>156062</v>
      </c>
      <c r="N8" s="1073">
        <f>M8/E8*100</f>
        <v>103.60274836525376</v>
      </c>
    </row>
    <row r="9" spans="1:14" ht="13.5" thickBot="1" x14ac:dyDescent="0.25">
      <c r="A9" s="891"/>
      <c r="B9" s="891"/>
      <c r="C9" s="1431"/>
      <c r="D9" s="1076" t="s">
        <v>139</v>
      </c>
      <c r="E9" s="459">
        <v>795193</v>
      </c>
      <c r="F9" s="458">
        <v>100</v>
      </c>
      <c r="G9" s="460">
        <v>789607</v>
      </c>
      <c r="H9" s="458">
        <f>G9/E9*100</f>
        <v>99.297529027544257</v>
      </c>
      <c r="I9" s="460">
        <v>1002699</v>
      </c>
      <c r="J9" s="458">
        <f>I9/E9*100</f>
        <v>126.09504862341593</v>
      </c>
      <c r="K9" s="460">
        <v>900001</v>
      </c>
      <c r="L9" s="458">
        <f>K9/E9*100</f>
        <v>113.18019650575395</v>
      </c>
      <c r="M9" s="460">
        <v>781441</v>
      </c>
      <c r="N9" s="1077">
        <f>M9/E9*100</f>
        <v>98.270608518938175</v>
      </c>
    </row>
    <row r="10" spans="1:14" x14ac:dyDescent="0.2">
      <c r="A10" s="891"/>
      <c r="B10" s="891"/>
      <c r="C10" s="1078"/>
      <c r="D10" s="1079"/>
      <c r="E10" s="461"/>
      <c r="F10" s="461"/>
      <c r="G10" s="461"/>
      <c r="H10" s="462"/>
      <c r="I10" s="463"/>
      <c r="J10" s="463"/>
      <c r="K10" s="464"/>
      <c r="L10" s="464"/>
      <c r="M10" s="464"/>
      <c r="N10" s="464"/>
    </row>
    <row r="11" spans="1:14" x14ac:dyDescent="0.2">
      <c r="A11" s="891"/>
      <c r="B11" s="891"/>
      <c r="C11" s="1080" t="s">
        <v>142</v>
      </c>
      <c r="D11" s="1080"/>
      <c r="E11" s="463"/>
      <c r="F11" s="463"/>
      <c r="G11" s="463"/>
      <c r="H11" s="463"/>
      <c r="I11" s="463"/>
      <c r="J11" s="463"/>
      <c r="K11" s="1080"/>
      <c r="L11" s="1080"/>
      <c r="M11" s="1080"/>
      <c r="N11" s="1080"/>
    </row>
    <row r="12" spans="1:14" x14ac:dyDescent="0.2">
      <c r="A12" s="891"/>
      <c r="B12" s="891"/>
      <c r="C12" s="1080"/>
      <c r="D12" s="1080"/>
      <c r="E12" s="463"/>
      <c r="F12" s="463"/>
      <c r="G12" s="463"/>
      <c r="H12" s="463"/>
      <c r="I12" s="463"/>
      <c r="J12" s="1081"/>
      <c r="K12" s="1080"/>
      <c r="L12" s="1080"/>
      <c r="M12" s="1081"/>
      <c r="N12" s="1080"/>
    </row>
    <row r="13" spans="1:14" x14ac:dyDescent="0.2">
      <c r="A13" s="891"/>
      <c r="B13" s="891"/>
      <c r="C13" s="1082"/>
      <c r="D13" s="1082"/>
      <c r="E13" s="1083"/>
      <c r="F13" s="1083"/>
      <c r="G13" s="1083"/>
      <c r="H13" s="1083"/>
      <c r="I13" s="1083"/>
      <c r="J13" s="1083"/>
      <c r="K13" s="1082"/>
      <c r="L13" s="1082"/>
      <c r="M13" s="1082"/>
      <c r="N13" s="1082"/>
    </row>
  </sheetData>
  <mergeCells count="9">
    <mergeCell ref="M4:N4"/>
    <mergeCell ref="K4:L4"/>
    <mergeCell ref="C2:F2"/>
    <mergeCell ref="C8:C9"/>
    <mergeCell ref="G4:H4"/>
    <mergeCell ref="C4:D5"/>
    <mergeCell ref="I4:J4"/>
    <mergeCell ref="C6:C7"/>
    <mergeCell ref="E4:F4"/>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3"/>
  </sheetPr>
  <dimension ref="A1:M30"/>
  <sheetViews>
    <sheetView showGridLines="0" zoomScaleNormal="100" workbookViewId="0"/>
  </sheetViews>
  <sheetFormatPr defaultColWidth="9" defaultRowHeight="13" x14ac:dyDescent="0.2"/>
  <cols>
    <col min="1" max="1" width="9" style="135" customWidth="1"/>
    <col min="2" max="2" width="0.1796875" style="135" customWidth="1"/>
    <col min="3" max="3" width="11" style="294" customWidth="1"/>
    <col min="4" max="4" width="9.6328125" style="295" customWidth="1"/>
    <col min="5" max="5" width="6.6328125" style="295" customWidth="1"/>
    <col min="6" max="6" width="9.6328125" style="295" customWidth="1"/>
    <col min="7" max="7" width="6.6328125" style="295" customWidth="1"/>
    <col min="8" max="8" width="9.6328125" style="295" customWidth="1"/>
    <col min="9" max="9" width="6.6328125" style="295" customWidth="1"/>
    <col min="10" max="10" width="9" style="294" customWidth="1"/>
    <col min="11" max="11" width="6.6328125" style="294" customWidth="1"/>
    <col min="12" max="12" width="9" style="294" customWidth="1"/>
    <col min="13" max="13" width="6.6328125" style="294" customWidth="1"/>
    <col min="14" max="16384" width="9" style="294"/>
  </cols>
  <sheetData>
    <row r="1" spans="1:13" s="135" customFormat="1" ht="16.5" x14ac:dyDescent="0.25">
      <c r="A1" s="891" t="s">
        <v>268</v>
      </c>
      <c r="B1" s="891"/>
      <c r="C1" s="892" t="s">
        <v>274</v>
      </c>
      <c r="D1" s="891"/>
      <c r="E1" s="891"/>
      <c r="F1" s="894"/>
      <c r="G1" s="891"/>
      <c r="H1" s="894"/>
      <c r="I1" s="891"/>
      <c r="J1" s="891"/>
      <c r="K1" s="891"/>
      <c r="L1" s="891"/>
      <c r="M1" s="891"/>
    </row>
    <row r="2" spans="1:13" ht="16.5" x14ac:dyDescent="0.2">
      <c r="A2" s="891" t="s">
        <v>269</v>
      </c>
      <c r="B2" s="891"/>
      <c r="C2" s="1442" t="s">
        <v>235</v>
      </c>
      <c r="D2" s="1442"/>
      <c r="E2" s="1442"/>
      <c r="F2" s="1442"/>
      <c r="G2" s="1442"/>
      <c r="H2" s="1084"/>
      <c r="I2" s="1084"/>
      <c r="J2" s="1085"/>
      <c r="K2" s="1085"/>
      <c r="L2" s="1085"/>
      <c r="M2" s="1085"/>
    </row>
    <row r="3" spans="1:13" ht="13.5" thickBot="1" x14ac:dyDescent="0.25">
      <c r="A3" s="891"/>
      <c r="B3" s="891"/>
      <c r="C3" s="1085"/>
      <c r="D3" s="1084"/>
      <c r="E3" s="1084"/>
      <c r="F3" s="1084"/>
      <c r="G3" s="1084"/>
      <c r="H3" s="1084"/>
      <c r="I3" s="1084"/>
      <c r="J3" s="1086"/>
      <c r="K3" s="1087"/>
      <c r="L3" s="1086"/>
      <c r="M3" s="1087" t="s">
        <v>282</v>
      </c>
    </row>
    <row r="4" spans="1:13" ht="17.25" customHeight="1" x14ac:dyDescent="0.2">
      <c r="A4" s="891"/>
      <c r="B4" s="891"/>
      <c r="C4" s="1443" t="s">
        <v>0</v>
      </c>
      <c r="D4" s="1446" t="s">
        <v>313</v>
      </c>
      <c r="E4" s="1447"/>
      <c r="F4" s="1446" t="s">
        <v>343</v>
      </c>
      <c r="G4" s="1447"/>
      <c r="H4" s="1446" t="s">
        <v>357</v>
      </c>
      <c r="I4" s="1447"/>
      <c r="J4" s="1440" t="s">
        <v>380</v>
      </c>
      <c r="K4" s="1445"/>
      <c r="L4" s="1440" t="s">
        <v>381</v>
      </c>
      <c r="M4" s="1441"/>
    </row>
    <row r="5" spans="1:13" ht="17.25" customHeight="1" thickBot="1" x14ac:dyDescent="0.25">
      <c r="A5" s="891"/>
      <c r="B5" s="891"/>
      <c r="C5" s="1444"/>
      <c r="D5" s="465" t="s">
        <v>224</v>
      </c>
      <c r="E5" s="465" t="s">
        <v>2</v>
      </c>
      <c r="F5" s="466" t="s">
        <v>224</v>
      </c>
      <c r="G5" s="465" t="s">
        <v>2</v>
      </c>
      <c r="H5" s="465" t="s">
        <v>224</v>
      </c>
      <c r="I5" s="466" t="s">
        <v>2</v>
      </c>
      <c r="J5" s="466" t="s">
        <v>333</v>
      </c>
      <c r="K5" s="467" t="s">
        <v>2</v>
      </c>
      <c r="L5" s="465" t="s">
        <v>333</v>
      </c>
      <c r="M5" s="468" t="s">
        <v>2</v>
      </c>
    </row>
    <row r="6" spans="1:13" ht="13.5" thickTop="1" x14ac:dyDescent="0.2">
      <c r="A6" s="891"/>
      <c r="B6" s="891"/>
      <c r="C6" s="1088" t="s">
        <v>143</v>
      </c>
      <c r="D6" s="452">
        <v>10306</v>
      </c>
      <c r="E6" s="469">
        <v>100</v>
      </c>
      <c r="F6" s="470">
        <v>10008</v>
      </c>
      <c r="G6" s="469">
        <f>F6/D6*100</f>
        <v>97.108480496797981</v>
      </c>
      <c r="H6" s="418">
        <v>9744</v>
      </c>
      <c r="I6" s="469">
        <f>H6/D6*100</f>
        <v>94.546865903357272</v>
      </c>
      <c r="J6" s="418">
        <v>9570</v>
      </c>
      <c r="K6" s="1089">
        <f>J6/D6*100</f>
        <v>92.858529012225887</v>
      </c>
      <c r="L6" s="418">
        <v>8802</v>
      </c>
      <c r="M6" s="1090">
        <f>L6/D6*100</f>
        <v>85.406559285852907</v>
      </c>
    </row>
    <row r="7" spans="1:13" ht="13.5" thickBot="1" x14ac:dyDescent="0.25">
      <c r="A7" s="891"/>
      <c r="B7" s="891"/>
      <c r="C7" s="1091" t="s">
        <v>144</v>
      </c>
      <c r="D7" s="471">
        <v>14611</v>
      </c>
      <c r="E7" s="472">
        <v>100</v>
      </c>
      <c r="F7" s="473">
        <v>14102</v>
      </c>
      <c r="G7" s="474">
        <f>F7/D7*100</f>
        <v>96.516323318048052</v>
      </c>
      <c r="H7" s="423">
        <v>14126</v>
      </c>
      <c r="I7" s="474">
        <f>H7/D7*100</f>
        <v>96.680583122305109</v>
      </c>
      <c r="J7" s="423">
        <v>14373</v>
      </c>
      <c r="K7" s="1092">
        <f>J7/D7*100</f>
        <v>98.371090274450751</v>
      </c>
      <c r="L7" s="423">
        <v>16087</v>
      </c>
      <c r="M7" s="1093">
        <f>L7/D7*100</f>
        <v>110.10197796180961</v>
      </c>
    </row>
    <row r="8" spans="1:13" ht="14" thickTop="1" thickBot="1" x14ac:dyDescent="0.25">
      <c r="A8" s="891"/>
      <c r="B8" s="891"/>
      <c r="C8" s="1094" t="s">
        <v>46</v>
      </c>
      <c r="D8" s="475">
        <f>SUM(D6:D7)</f>
        <v>24917</v>
      </c>
      <c r="E8" s="476">
        <v>100</v>
      </c>
      <c r="F8" s="427">
        <f>SUM(F6:F7)</f>
        <v>24110</v>
      </c>
      <c r="G8" s="477">
        <f>F8/D8*100</f>
        <v>96.761247341172691</v>
      </c>
      <c r="H8" s="427">
        <f>SUM(H6:H7)</f>
        <v>23870</v>
      </c>
      <c r="I8" s="477">
        <f>H8/D8*100</f>
        <v>95.798049524421074</v>
      </c>
      <c r="J8" s="1095">
        <f>SUM(J6:J7)</f>
        <v>23943</v>
      </c>
      <c r="K8" s="1096">
        <f>J8/D8*100</f>
        <v>96.091022193683031</v>
      </c>
      <c r="L8" s="1095">
        <f>SUM(L6:L7)</f>
        <v>24889</v>
      </c>
      <c r="M8" s="1097">
        <f>L8/D8*100</f>
        <v>99.887626921378981</v>
      </c>
    </row>
    <row r="9" spans="1:13" x14ac:dyDescent="0.2">
      <c r="A9" s="891"/>
      <c r="B9" s="891"/>
      <c r="C9" s="478"/>
      <c r="D9" s="478"/>
      <c r="E9" s="478"/>
      <c r="F9" s="478"/>
      <c r="G9" s="479"/>
      <c r="H9" s="478"/>
      <c r="I9" s="478"/>
      <c r="J9" s="478"/>
      <c r="K9" s="478"/>
      <c r="L9" s="478"/>
      <c r="M9" s="478"/>
    </row>
    <row r="10" spans="1:13" x14ac:dyDescent="0.2">
      <c r="A10" s="891"/>
      <c r="B10" s="891"/>
      <c r="C10" s="1085"/>
      <c r="D10" s="1084"/>
      <c r="E10" s="1084"/>
      <c r="F10" s="1084"/>
      <c r="G10" s="1084"/>
      <c r="H10" s="1084"/>
      <c r="I10" s="1098"/>
      <c r="J10" s="1085"/>
      <c r="K10" s="1085"/>
      <c r="L10" s="1085"/>
      <c r="M10" s="1098"/>
    </row>
    <row r="11" spans="1:13" x14ac:dyDescent="0.2">
      <c r="A11" s="891"/>
      <c r="B11" s="891"/>
      <c r="C11" s="1099"/>
      <c r="D11" s="1100"/>
      <c r="E11" s="1100"/>
      <c r="F11" s="1100"/>
      <c r="G11" s="1100"/>
      <c r="H11" s="1100"/>
      <c r="I11" s="1100"/>
      <c r="J11" s="1099"/>
      <c r="K11" s="1099"/>
      <c r="L11" s="1099"/>
      <c r="M11" s="1099"/>
    </row>
    <row r="12" spans="1:13" x14ac:dyDescent="0.2">
      <c r="A12" s="891"/>
      <c r="B12" s="891"/>
      <c r="C12" s="1099"/>
      <c r="D12" s="1100"/>
      <c r="E12" s="1100"/>
      <c r="F12" s="1100"/>
      <c r="G12" s="1100"/>
      <c r="H12" s="1100"/>
      <c r="I12" s="1100"/>
      <c r="J12" s="1099"/>
      <c r="K12" s="1099"/>
      <c r="L12" s="1099"/>
      <c r="M12" s="1099"/>
    </row>
    <row r="30" spans="1:1" x14ac:dyDescent="0.2">
      <c r="A30" s="135" t="s">
        <v>270</v>
      </c>
    </row>
  </sheetData>
  <mergeCells count="7">
    <mergeCell ref="L4:M4"/>
    <mergeCell ref="C2:G2"/>
    <mergeCell ref="C4:C5"/>
    <mergeCell ref="J4:K4"/>
    <mergeCell ref="H4:I4"/>
    <mergeCell ref="F4:G4"/>
    <mergeCell ref="D4:E4"/>
  </mergeCells>
  <phoneticPr fontId="2"/>
  <printOptions horizontalCentered="1" verticalCentered="1"/>
  <pageMargins left="0.75" right="0.75" top="1" bottom="1" header="0.51200000000000001" footer="0.51200000000000001"/>
  <pageSetup paperSize="9" orientation="portrait" blackAndWhite="1" r:id="rId1"/>
  <headerFooter alignWithMargins="0"/>
  <ignoredErrors>
    <ignoredError sqref="G8:K8"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3"/>
  </sheetPr>
  <dimension ref="A1:J12"/>
  <sheetViews>
    <sheetView showGridLines="0" zoomScaleNormal="100" workbookViewId="0"/>
  </sheetViews>
  <sheetFormatPr defaultColWidth="9" defaultRowHeight="13" x14ac:dyDescent="0.2"/>
  <cols>
    <col min="1" max="1" width="9" style="135" customWidth="1"/>
    <col min="2" max="2" width="0.26953125" style="135" customWidth="1"/>
    <col min="3" max="3" width="26.6328125" style="299" customWidth="1"/>
    <col min="4" max="5" width="14.6328125" style="300" customWidth="1"/>
    <col min="6" max="6" width="14.6328125" style="299" customWidth="1"/>
    <col min="7" max="8" width="14.6328125" style="304" customWidth="1"/>
    <col min="9" max="9" width="15.36328125" style="299" customWidth="1"/>
    <col min="10" max="16384" width="9" style="299"/>
  </cols>
  <sheetData>
    <row r="1" spans="1:10" s="135" customFormat="1" x14ac:dyDescent="0.2">
      <c r="A1" s="891" t="s">
        <v>268</v>
      </c>
      <c r="B1" s="891"/>
      <c r="C1" s="1101" t="s">
        <v>274</v>
      </c>
      <c r="D1" s="891"/>
      <c r="E1" s="891"/>
      <c r="F1" s="894"/>
      <c r="G1" s="895"/>
      <c r="H1" s="1102"/>
    </row>
    <row r="2" spans="1:10" ht="16.5" x14ac:dyDescent="0.2">
      <c r="A2" s="891" t="s">
        <v>269</v>
      </c>
      <c r="B2" s="891"/>
      <c r="C2" s="1103" t="s">
        <v>236</v>
      </c>
      <c r="D2" s="1104"/>
      <c r="E2" s="1104"/>
      <c r="F2" s="1105"/>
      <c r="G2" s="1105"/>
      <c r="H2" s="1105"/>
      <c r="I2" s="298"/>
      <c r="J2" s="298"/>
    </row>
    <row r="3" spans="1:10" x14ac:dyDescent="0.2">
      <c r="A3" s="891"/>
      <c r="B3" s="891"/>
      <c r="C3" s="1106"/>
      <c r="D3" s="1106"/>
      <c r="E3" s="1106"/>
      <c r="F3" s="1106"/>
      <c r="G3" s="1106"/>
      <c r="H3" s="1106"/>
      <c r="I3" s="298"/>
      <c r="J3" s="298"/>
    </row>
    <row r="4" spans="1:10" ht="13.5" thickBot="1" x14ac:dyDescent="0.25">
      <c r="A4" s="891"/>
      <c r="B4" s="891"/>
      <c r="C4" s="1107" t="s">
        <v>145</v>
      </c>
      <c r="D4" s="1108"/>
      <c r="E4" s="1108"/>
      <c r="F4" s="1109"/>
      <c r="G4" s="1110"/>
      <c r="H4" s="1110"/>
      <c r="I4" s="298"/>
      <c r="J4" s="298"/>
    </row>
    <row r="5" spans="1:10" ht="13.5" thickBot="1" x14ac:dyDescent="0.25">
      <c r="A5" s="891"/>
      <c r="B5" s="891"/>
      <c r="C5" s="1111" t="s">
        <v>0</v>
      </c>
      <c r="D5" s="1112" t="s">
        <v>313</v>
      </c>
      <c r="E5" s="1113" t="s">
        <v>327</v>
      </c>
      <c r="F5" s="1113" t="s">
        <v>345</v>
      </c>
      <c r="G5" s="480" t="s">
        <v>383</v>
      </c>
      <c r="H5" s="481" t="s">
        <v>382</v>
      </c>
      <c r="I5" s="298"/>
    </row>
    <row r="6" spans="1:10" s="300" customFormat="1" ht="13.5" thickTop="1" x14ac:dyDescent="0.2">
      <c r="A6" s="891"/>
      <c r="B6" s="891"/>
      <c r="C6" s="1114" t="s">
        <v>146</v>
      </c>
      <c r="D6" s="1115">
        <v>402962</v>
      </c>
      <c r="E6" s="1116">
        <v>370579</v>
      </c>
      <c r="F6" s="1117">
        <v>340962</v>
      </c>
      <c r="G6" s="1118">
        <v>337111</v>
      </c>
      <c r="H6" s="1119">
        <v>302656</v>
      </c>
      <c r="I6" s="297"/>
    </row>
    <row r="7" spans="1:10" s="302" customFormat="1" x14ac:dyDescent="0.2">
      <c r="A7" s="891"/>
      <c r="B7" s="891"/>
      <c r="C7" s="1120" t="s">
        <v>147</v>
      </c>
      <c r="D7" s="1121">
        <v>105.24</v>
      </c>
      <c r="E7" s="1122">
        <v>113.84</v>
      </c>
      <c r="F7" s="1121">
        <v>113.84</v>
      </c>
      <c r="G7" s="1122">
        <v>122.44</v>
      </c>
      <c r="H7" s="1123">
        <v>131.04</v>
      </c>
      <c r="I7" s="301"/>
    </row>
    <row r="8" spans="1:10" s="302" customFormat="1" ht="13.5" thickBot="1" x14ac:dyDescent="0.25">
      <c r="A8" s="891"/>
      <c r="B8" s="891"/>
      <c r="C8" s="1124" t="s">
        <v>148</v>
      </c>
      <c r="D8" s="1125">
        <v>5.26</v>
      </c>
      <c r="E8" s="1126">
        <v>5.69</v>
      </c>
      <c r="F8" s="1125">
        <v>5.69</v>
      </c>
      <c r="G8" s="1126">
        <v>6.12</v>
      </c>
      <c r="H8" s="1127">
        <v>6.55</v>
      </c>
      <c r="I8" s="303"/>
    </row>
    <row r="9" spans="1:10" x14ac:dyDescent="0.2">
      <c r="A9" s="891"/>
      <c r="B9" s="891"/>
      <c r="C9" s="1128"/>
      <c r="D9" s="1128"/>
      <c r="E9" s="1128"/>
      <c r="F9" s="1128"/>
      <c r="G9" s="1128"/>
      <c r="H9" s="1128"/>
      <c r="I9" s="298"/>
      <c r="J9" s="298"/>
    </row>
    <row r="10" spans="1:10" x14ac:dyDescent="0.2">
      <c r="A10" s="891"/>
      <c r="B10" s="891"/>
      <c r="C10" s="1129" t="s">
        <v>384</v>
      </c>
      <c r="D10" s="1130"/>
      <c r="E10" s="1130"/>
      <c r="F10" s="1130"/>
      <c r="G10" s="1130"/>
      <c r="H10" s="1130"/>
      <c r="I10" s="298"/>
      <c r="J10" s="298"/>
    </row>
    <row r="11" spans="1:10" x14ac:dyDescent="0.2">
      <c r="A11" s="891"/>
      <c r="B11" s="891"/>
      <c r="C11" s="1448"/>
      <c r="D11" s="1449"/>
      <c r="E11" s="1449"/>
      <c r="F11" s="1449"/>
      <c r="G11" s="1449"/>
      <c r="H11" s="1449"/>
    </row>
    <row r="12" spans="1:10" x14ac:dyDescent="0.2">
      <c r="A12" s="891"/>
      <c r="B12" s="891"/>
      <c r="C12" s="1131"/>
      <c r="D12" s="1132"/>
      <c r="E12" s="1132"/>
      <c r="F12" s="1131"/>
      <c r="G12" s="1133"/>
      <c r="H12" s="1133"/>
    </row>
  </sheetData>
  <mergeCells count="1">
    <mergeCell ref="C11:H11"/>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13"/>
  </sheetPr>
  <dimension ref="A1:R14"/>
  <sheetViews>
    <sheetView showGridLines="0" zoomScaleNormal="100" workbookViewId="0"/>
  </sheetViews>
  <sheetFormatPr defaultColWidth="9" defaultRowHeight="13" x14ac:dyDescent="0.2"/>
  <cols>
    <col min="1" max="1" width="9" style="135" customWidth="1"/>
    <col min="2" max="2" width="0.36328125" style="135" customWidth="1"/>
    <col min="3" max="3" width="10.453125" style="305" customWidth="1"/>
    <col min="4" max="4" width="12.6328125" style="306" customWidth="1"/>
    <col min="5" max="5" width="6.81640625" style="307" customWidth="1"/>
    <col min="6" max="6" width="4.90625" style="308" customWidth="1"/>
    <col min="7" max="7" width="12.6328125" style="306" customWidth="1"/>
    <col min="8" max="8" width="7.81640625" style="309" bestFit="1" customWidth="1"/>
    <col min="9" max="9" width="6.453125" style="308" bestFit="1" customWidth="1"/>
    <col min="10" max="10" width="12.6328125" style="306" customWidth="1"/>
    <col min="11" max="11" width="7.81640625" style="309" customWidth="1"/>
    <col min="12" max="12" width="4.90625" style="311" customWidth="1"/>
    <col min="13" max="13" width="12.6328125" style="305" customWidth="1"/>
    <col min="14" max="14" width="7.81640625" style="305" customWidth="1"/>
    <col min="15" max="15" width="4.90625" style="305" customWidth="1"/>
    <col min="16" max="16" width="12.6328125" style="305" customWidth="1"/>
    <col min="17" max="17" width="7.81640625" style="305" customWidth="1"/>
    <col min="18" max="18" width="4.90625" style="305" customWidth="1"/>
    <col min="19" max="16384" width="9" style="305"/>
  </cols>
  <sheetData>
    <row r="1" spans="1:18" s="135" customFormat="1" ht="16.5" x14ac:dyDescent="0.25">
      <c r="A1" s="891" t="s">
        <v>268</v>
      </c>
      <c r="B1" s="891"/>
      <c r="C1" s="892" t="s">
        <v>277</v>
      </c>
      <c r="D1" s="891"/>
      <c r="E1" s="891"/>
      <c r="F1" s="894"/>
      <c r="G1" s="891"/>
      <c r="H1" s="894"/>
      <c r="I1" s="891"/>
      <c r="J1" s="891"/>
      <c r="K1" s="891"/>
      <c r="L1" s="891"/>
      <c r="M1" s="891"/>
      <c r="N1" s="891"/>
      <c r="O1" s="891"/>
      <c r="P1" s="891"/>
      <c r="Q1" s="891"/>
      <c r="R1" s="891"/>
    </row>
    <row r="2" spans="1:18" ht="16.5" x14ac:dyDescent="0.2">
      <c r="A2" s="891" t="s">
        <v>269</v>
      </c>
      <c r="B2" s="891"/>
      <c r="C2" s="1453" t="s">
        <v>237</v>
      </c>
      <c r="D2" s="1453"/>
      <c r="E2" s="1453"/>
      <c r="F2" s="1453"/>
      <c r="G2" s="1453"/>
      <c r="H2" s="1453"/>
      <c r="I2" s="1453"/>
      <c r="J2" s="1453"/>
      <c r="K2" s="1453"/>
      <c r="L2" s="1453"/>
      <c r="M2" s="1453"/>
      <c r="N2" s="1134"/>
      <c r="O2" s="1134"/>
      <c r="P2" s="1134"/>
      <c r="Q2" s="1134"/>
      <c r="R2" s="1134"/>
    </row>
    <row r="3" spans="1:18" ht="13.5" thickBot="1" x14ac:dyDescent="0.25">
      <c r="A3" s="891"/>
      <c r="B3" s="891"/>
      <c r="C3" s="1134"/>
      <c r="D3" s="1135"/>
      <c r="E3" s="1136"/>
      <c r="F3" s="1137"/>
      <c r="G3" s="1135"/>
      <c r="H3" s="1138"/>
      <c r="I3" s="1137"/>
      <c r="J3" s="1135"/>
      <c r="K3" s="1138"/>
      <c r="L3" s="1139"/>
      <c r="M3" s="1134"/>
      <c r="N3" s="1134"/>
      <c r="O3" s="1140"/>
      <c r="P3" s="1134"/>
      <c r="Q3" s="1134"/>
      <c r="R3" s="1059" t="s">
        <v>243</v>
      </c>
    </row>
    <row r="4" spans="1:18" x14ac:dyDescent="0.2">
      <c r="A4" s="891"/>
      <c r="B4" s="891"/>
      <c r="C4" s="1456" t="s">
        <v>0</v>
      </c>
      <c r="D4" s="1458" t="s">
        <v>346</v>
      </c>
      <c r="E4" s="1450"/>
      <c r="F4" s="1455"/>
      <c r="G4" s="1454" t="s">
        <v>314</v>
      </c>
      <c r="H4" s="1450"/>
      <c r="I4" s="1455"/>
      <c r="J4" s="1454" t="s">
        <v>344</v>
      </c>
      <c r="K4" s="1450"/>
      <c r="L4" s="1455"/>
      <c r="M4" s="1454" t="s">
        <v>357</v>
      </c>
      <c r="N4" s="1450"/>
      <c r="O4" s="1455"/>
      <c r="P4" s="1450" t="s">
        <v>378</v>
      </c>
      <c r="Q4" s="1450"/>
      <c r="R4" s="1451"/>
    </row>
    <row r="5" spans="1:18" ht="13.5" thickBot="1" x14ac:dyDescent="0.25">
      <c r="A5" s="891"/>
      <c r="B5" s="891"/>
      <c r="C5" s="1457"/>
      <c r="D5" s="482" t="s">
        <v>334</v>
      </c>
      <c r="E5" s="483" t="s">
        <v>10</v>
      </c>
      <c r="F5" s="484" t="s">
        <v>2</v>
      </c>
      <c r="G5" s="482" t="s">
        <v>334</v>
      </c>
      <c r="H5" s="483" t="s">
        <v>10</v>
      </c>
      <c r="I5" s="484" t="s">
        <v>2</v>
      </c>
      <c r="J5" s="485" t="s">
        <v>334</v>
      </c>
      <c r="K5" s="483" t="s">
        <v>10</v>
      </c>
      <c r="L5" s="484" t="s">
        <v>2</v>
      </c>
      <c r="M5" s="485" t="s">
        <v>334</v>
      </c>
      <c r="N5" s="483" t="s">
        <v>10</v>
      </c>
      <c r="O5" s="484" t="s">
        <v>2</v>
      </c>
      <c r="P5" s="482" t="s">
        <v>334</v>
      </c>
      <c r="Q5" s="483" t="s">
        <v>10</v>
      </c>
      <c r="R5" s="486" t="s">
        <v>2</v>
      </c>
    </row>
    <row r="6" spans="1:18" ht="13.5" thickTop="1" x14ac:dyDescent="0.2">
      <c r="A6" s="891"/>
      <c r="B6" s="891"/>
      <c r="C6" s="1141" t="s">
        <v>150</v>
      </c>
      <c r="D6" s="487">
        <v>324272112</v>
      </c>
      <c r="E6" s="488">
        <f>D6/D9*100</f>
        <v>83.20971458199142</v>
      </c>
      <c r="F6" s="489">
        <v>100</v>
      </c>
      <c r="G6" s="487">
        <v>329307975</v>
      </c>
      <c r="H6" s="488">
        <f>G6/G9*100</f>
        <v>82.895256691960313</v>
      </c>
      <c r="I6" s="490">
        <f>G6/D6*100</f>
        <v>101.55297443524837</v>
      </c>
      <c r="J6" s="487">
        <v>326136007</v>
      </c>
      <c r="K6" s="488">
        <f>J6/J9*100</f>
        <v>82.415571031642045</v>
      </c>
      <c r="L6" s="491">
        <f>J6/D6*100</f>
        <v>100.57479349318821</v>
      </c>
      <c r="M6" s="487">
        <v>322102469</v>
      </c>
      <c r="N6" s="488">
        <f>(M6/(M6+M7+M8))*100</f>
        <v>81.813643182753907</v>
      </c>
      <c r="O6" s="490">
        <f>M6/D6*100</f>
        <v>99.330919027659093</v>
      </c>
      <c r="P6" s="492"/>
      <c r="Q6" s="492"/>
      <c r="R6" s="493"/>
    </row>
    <row r="7" spans="1:18" x14ac:dyDescent="0.2">
      <c r="A7" s="891"/>
      <c r="B7" s="891"/>
      <c r="C7" s="1142" t="s">
        <v>151</v>
      </c>
      <c r="D7" s="359">
        <v>41734124</v>
      </c>
      <c r="E7" s="494">
        <f>D7/D9*100</f>
        <v>10.709168065520966</v>
      </c>
      <c r="F7" s="495">
        <v>100</v>
      </c>
      <c r="G7" s="359">
        <v>43314181</v>
      </c>
      <c r="H7" s="494">
        <f>G7/G9*100</f>
        <v>10.903289397704473</v>
      </c>
      <c r="I7" s="491">
        <f>G7/D7*100</f>
        <v>103.78600734497267</v>
      </c>
      <c r="J7" s="359">
        <v>43978502</v>
      </c>
      <c r="K7" s="494">
        <f>J7/J9*100</f>
        <v>11.113502580677061</v>
      </c>
      <c r="L7" s="491">
        <f>J7/D7*100</f>
        <v>105.37780066978284</v>
      </c>
      <c r="M7" s="359">
        <v>45111961</v>
      </c>
      <c r="N7" s="494">
        <f>(M7/(M6+M7+M8))*100</f>
        <v>11.45838432094822</v>
      </c>
      <c r="O7" s="495">
        <f>M7/D7*100</f>
        <v>108.09370528539188</v>
      </c>
      <c r="P7" s="359">
        <v>45617947</v>
      </c>
      <c r="Q7" s="1143">
        <f>P7/P9*100</f>
        <v>62.949753417534048</v>
      </c>
      <c r="R7" s="1144">
        <f>P7/D7*100</f>
        <v>109.30610883314576</v>
      </c>
    </row>
    <row r="8" spans="1:18" ht="13.5" thickBot="1" x14ac:dyDescent="0.25">
      <c r="A8" s="891"/>
      <c r="B8" s="891"/>
      <c r="C8" s="1145" t="s">
        <v>11</v>
      </c>
      <c r="D8" s="405">
        <v>23698396</v>
      </c>
      <c r="E8" s="496">
        <f>D8/D9*100</f>
        <v>6.081117352487615</v>
      </c>
      <c r="F8" s="497">
        <v>100</v>
      </c>
      <c r="G8" s="405">
        <v>24635767</v>
      </c>
      <c r="H8" s="496">
        <f>G8/G9*100</f>
        <v>6.2014539103352257</v>
      </c>
      <c r="I8" s="498">
        <f>G8/D8*100</f>
        <v>103.95541959886229</v>
      </c>
      <c r="J8" s="405">
        <v>25606837</v>
      </c>
      <c r="K8" s="496">
        <f>J8/J9*100</f>
        <v>6.4709263876808905</v>
      </c>
      <c r="L8" s="498">
        <f>J8/D8*100</f>
        <v>108.05303869510831</v>
      </c>
      <c r="M8" s="405">
        <v>26488205</v>
      </c>
      <c r="N8" s="499">
        <f>(M8/(M6+M7+M8))*100</f>
        <v>6.7279724962978724</v>
      </c>
      <c r="O8" s="497">
        <f>M8/D8*100</f>
        <v>111.7721427222332</v>
      </c>
      <c r="P8" s="405">
        <v>26849290</v>
      </c>
      <c r="Q8" s="499">
        <f>P8/P9*100</f>
        <v>37.050246582465952</v>
      </c>
      <c r="R8" s="1146">
        <f>P8/D8*100</f>
        <v>113.29581124393397</v>
      </c>
    </row>
    <row r="9" spans="1:18" ht="14" thickTop="1" thickBot="1" x14ac:dyDescent="0.25">
      <c r="A9" s="891"/>
      <c r="B9" s="891"/>
      <c r="C9" s="1147" t="s">
        <v>46</v>
      </c>
      <c r="D9" s="500">
        <f>SUM(D6:D8)</f>
        <v>389704632</v>
      </c>
      <c r="E9" s="501">
        <f>SUM(E6:E8)</f>
        <v>100</v>
      </c>
      <c r="F9" s="502">
        <v>100</v>
      </c>
      <c r="G9" s="346">
        <f>G6+G7+G8</f>
        <v>397257923</v>
      </c>
      <c r="H9" s="501">
        <f>SUM(H6:H8)</f>
        <v>100.00000000000001</v>
      </c>
      <c r="I9" s="502">
        <f>G9/D9*100</f>
        <v>101.93820919223768</v>
      </c>
      <c r="J9" s="346">
        <f>J6+J7+J8</f>
        <v>395721346</v>
      </c>
      <c r="K9" s="501">
        <f>SUM(K6:K8)</f>
        <v>100</v>
      </c>
      <c r="L9" s="503">
        <f>J9/D9*100</f>
        <v>101.54391647056431</v>
      </c>
      <c r="M9" s="500">
        <f>SUM(M6:M8)</f>
        <v>393702635</v>
      </c>
      <c r="N9" s="501">
        <f>N6+N7+N8</f>
        <v>100</v>
      </c>
      <c r="O9" s="490">
        <f>M9/D9*100</f>
        <v>101.02590594817462</v>
      </c>
      <c r="P9" s="346">
        <f>SUM(P6:P8)</f>
        <v>72467237</v>
      </c>
      <c r="Q9" s="501">
        <f>Q7+Q8</f>
        <v>100</v>
      </c>
      <c r="R9" s="1148" t="s">
        <v>335</v>
      </c>
    </row>
    <row r="10" spans="1:18" x14ac:dyDescent="0.2">
      <c r="A10" s="891"/>
      <c r="B10" s="891"/>
      <c r="C10" s="1149"/>
      <c r="D10" s="1149"/>
      <c r="E10" s="1149"/>
      <c r="F10" s="1149"/>
      <c r="G10" s="1149"/>
      <c r="H10" s="1149"/>
      <c r="I10" s="1149"/>
      <c r="J10" s="1149"/>
      <c r="K10" s="1149"/>
      <c r="L10" s="1149"/>
      <c r="M10" s="1149"/>
      <c r="N10" s="1149"/>
      <c r="O10" s="1150"/>
      <c r="P10" s="1149"/>
      <c r="Q10" s="1149"/>
      <c r="R10" s="1149"/>
    </row>
    <row r="11" spans="1:18" x14ac:dyDescent="0.2">
      <c r="A11" s="891"/>
      <c r="B11" s="891"/>
      <c r="C11" s="1151" t="s">
        <v>385</v>
      </c>
      <c r="D11" s="1151"/>
      <c r="E11" s="1151"/>
      <c r="F11" s="1151"/>
      <c r="G11" s="1151"/>
      <c r="H11" s="1151"/>
      <c r="I11" s="1151"/>
      <c r="J11" s="1151"/>
      <c r="K11" s="1152"/>
      <c r="L11" s="1153"/>
      <c r="M11" s="1154"/>
      <c r="N11" s="1459" t="s">
        <v>302</v>
      </c>
      <c r="O11" s="1460"/>
      <c r="P11" s="1460"/>
      <c r="Q11" s="1460"/>
      <c r="R11" s="1460"/>
    </row>
    <row r="12" spans="1:18" x14ac:dyDescent="0.2">
      <c r="A12" s="891"/>
      <c r="B12" s="891"/>
      <c r="C12" s="1452"/>
      <c r="D12" s="1452"/>
      <c r="E12" s="1452"/>
      <c r="F12" s="1452"/>
      <c r="G12" s="1452"/>
      <c r="H12" s="1452"/>
      <c r="I12" s="1452"/>
      <c r="J12" s="1452"/>
      <c r="K12" s="1155"/>
      <c r="L12" s="1156"/>
      <c r="M12" s="1157"/>
      <c r="N12" s="1157"/>
      <c r="O12" s="1157"/>
      <c r="P12" s="1157"/>
      <c r="Q12" s="1157"/>
      <c r="R12" s="1157"/>
    </row>
    <row r="14" spans="1:18" x14ac:dyDescent="0.2">
      <c r="L14" s="310"/>
    </row>
  </sheetData>
  <mergeCells count="9">
    <mergeCell ref="P4:R4"/>
    <mergeCell ref="C12:J12"/>
    <mergeCell ref="C2:M2"/>
    <mergeCell ref="M4:O4"/>
    <mergeCell ref="J4:L4"/>
    <mergeCell ref="C4:C5"/>
    <mergeCell ref="G4:I4"/>
    <mergeCell ref="D4:F4"/>
    <mergeCell ref="N11:R11"/>
  </mergeCells>
  <phoneticPr fontId="2"/>
  <printOptions horizontalCentered="1" verticalCentered="1"/>
  <pageMargins left="0.75" right="0.75" top="1" bottom="1" header="0.51200000000000001" footer="0.51200000000000001"/>
  <pageSetup paperSize="9" scale="90" orientation="portrait" blackAndWhite="1" r:id="rId1"/>
  <headerFooter alignWithMargins="0"/>
  <ignoredErrors>
    <ignoredError sqref="L9"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3"/>
  </sheetPr>
  <dimension ref="A1:O23"/>
  <sheetViews>
    <sheetView showGridLines="0" zoomScaleNormal="100" workbookViewId="0"/>
  </sheetViews>
  <sheetFormatPr defaultColWidth="9" defaultRowHeight="13" x14ac:dyDescent="0.2"/>
  <cols>
    <col min="1" max="1" width="9" style="1" customWidth="1"/>
    <col min="2" max="2" width="0.1796875" style="1" customWidth="1"/>
    <col min="3" max="3" width="2.90625" style="2" customWidth="1"/>
    <col min="4" max="4" width="7" style="2" customWidth="1"/>
    <col min="5" max="5" width="20.81640625" style="2" customWidth="1"/>
    <col min="6" max="6" width="12.1796875" style="32" customWidth="1"/>
    <col min="7" max="7" width="7.6328125" style="32" customWidth="1"/>
    <col min="8" max="8" width="12.1796875" style="32" customWidth="1"/>
    <col min="9" max="9" width="7.453125" style="32" customWidth="1"/>
    <col min="10" max="10" width="12.1796875" style="32" customWidth="1"/>
    <col min="11" max="11" width="7.453125" style="32" customWidth="1"/>
    <col min="12" max="12" width="12.1796875" style="2" customWidth="1"/>
    <col min="13" max="13" width="7.453125" style="2" customWidth="1"/>
    <col min="14" max="14" width="12.1796875" style="29" customWidth="1"/>
    <col min="15" max="15" width="7.453125" style="29" customWidth="1"/>
    <col min="16" max="16" width="11.36328125" style="2" bestFit="1" customWidth="1"/>
    <col min="17" max="16384" width="9" style="2"/>
  </cols>
  <sheetData>
    <row r="1" spans="1:15" s="1" customFormat="1" x14ac:dyDescent="0.2">
      <c r="A1" s="891" t="s">
        <v>268</v>
      </c>
      <c r="B1" s="891"/>
      <c r="C1" s="1101" t="s">
        <v>303</v>
      </c>
      <c r="D1" s="891"/>
      <c r="E1" s="891"/>
      <c r="F1" s="894"/>
      <c r="G1" s="891"/>
      <c r="H1" s="894"/>
      <c r="I1" s="891"/>
      <c r="J1" s="891"/>
      <c r="K1" s="891"/>
      <c r="L1" s="891"/>
      <c r="M1" s="891"/>
      <c r="N1" s="895"/>
      <c r="O1" s="895"/>
    </row>
    <row r="2" spans="1:15" ht="16.5" x14ac:dyDescent="0.2">
      <c r="A2" s="891" t="s">
        <v>269</v>
      </c>
      <c r="B2" s="891"/>
      <c r="C2" s="1158" t="s">
        <v>238</v>
      </c>
      <c r="D2" s="1159"/>
      <c r="E2" s="1159"/>
      <c r="F2" s="1160"/>
      <c r="G2" s="1160"/>
      <c r="H2" s="1160"/>
      <c r="I2" s="1160"/>
      <c r="J2" s="1160"/>
      <c r="K2" s="1160"/>
      <c r="L2" s="1159"/>
      <c r="M2" s="1159"/>
      <c r="N2" s="1159"/>
      <c r="O2" s="1159"/>
    </row>
    <row r="3" spans="1:15" ht="13.5" thickBot="1" x14ac:dyDescent="0.25">
      <c r="A3" s="891"/>
      <c r="B3" s="891"/>
      <c r="C3" s="1159"/>
      <c r="D3" s="1159"/>
      <c r="E3" s="1159"/>
      <c r="F3" s="1160"/>
      <c r="G3" s="1160"/>
      <c r="H3" s="1160"/>
      <c r="I3" s="1160"/>
      <c r="J3" s="1160"/>
      <c r="K3" s="1160"/>
      <c r="L3" s="1159"/>
      <c r="M3" s="1161"/>
      <c r="N3" s="1159"/>
      <c r="O3" s="1059" t="s">
        <v>243</v>
      </c>
    </row>
    <row r="4" spans="1:15" ht="13.5" customHeight="1" x14ac:dyDescent="0.2">
      <c r="A4" s="891"/>
      <c r="B4" s="891"/>
      <c r="C4" s="1479" t="s">
        <v>0</v>
      </c>
      <c r="D4" s="1480"/>
      <c r="E4" s="1481"/>
      <c r="F4" s="1485" t="s">
        <v>292</v>
      </c>
      <c r="G4" s="1486"/>
      <c r="H4" s="1485" t="s">
        <v>301</v>
      </c>
      <c r="I4" s="1486"/>
      <c r="J4" s="1485" t="s">
        <v>313</v>
      </c>
      <c r="K4" s="1486"/>
      <c r="L4" s="1478" t="s">
        <v>343</v>
      </c>
      <c r="M4" s="1478"/>
      <c r="N4" s="1485" t="s">
        <v>386</v>
      </c>
      <c r="O4" s="1487"/>
    </row>
    <row r="5" spans="1:15" ht="13.5" thickBot="1" x14ac:dyDescent="0.25">
      <c r="A5" s="891"/>
      <c r="B5" s="891"/>
      <c r="C5" s="1482"/>
      <c r="D5" s="1483"/>
      <c r="E5" s="1484"/>
      <c r="F5" s="504" t="s">
        <v>149</v>
      </c>
      <c r="G5" s="505" t="s">
        <v>2</v>
      </c>
      <c r="H5" s="504" t="s">
        <v>149</v>
      </c>
      <c r="I5" s="505" t="s">
        <v>2</v>
      </c>
      <c r="J5" s="504" t="s">
        <v>149</v>
      </c>
      <c r="K5" s="505" t="s">
        <v>2</v>
      </c>
      <c r="L5" s="504" t="s">
        <v>149</v>
      </c>
      <c r="M5" s="506" t="s">
        <v>2</v>
      </c>
      <c r="N5" s="507" t="s">
        <v>149</v>
      </c>
      <c r="O5" s="508" t="s">
        <v>2</v>
      </c>
    </row>
    <row r="6" spans="1:15" ht="14.25" customHeight="1" thickTop="1" x14ac:dyDescent="0.2">
      <c r="A6" s="891"/>
      <c r="B6" s="891"/>
      <c r="C6" s="1467" t="s">
        <v>160</v>
      </c>
      <c r="D6" s="1476" t="s">
        <v>152</v>
      </c>
      <c r="E6" s="1162" t="s">
        <v>153</v>
      </c>
      <c r="F6" s="509">
        <v>64800604</v>
      </c>
      <c r="G6" s="510">
        <v>100</v>
      </c>
      <c r="H6" s="509">
        <v>76010690</v>
      </c>
      <c r="I6" s="510">
        <f>H6/F6*100</f>
        <v>117.29935418503199</v>
      </c>
      <c r="J6" s="509">
        <v>88287836</v>
      </c>
      <c r="K6" s="511">
        <f>J6/F6*100</f>
        <v>136.24539055222385</v>
      </c>
      <c r="L6" s="509">
        <v>77252793</v>
      </c>
      <c r="M6" s="512">
        <f>L6/F6*100</f>
        <v>119.21616193577455</v>
      </c>
      <c r="N6" s="509">
        <v>80204938</v>
      </c>
      <c r="O6" s="1163">
        <f>N6/F6*100</f>
        <v>123.7718987927952</v>
      </c>
    </row>
    <row r="7" spans="1:15" x14ac:dyDescent="0.2">
      <c r="A7" s="891"/>
      <c r="B7" s="891"/>
      <c r="C7" s="1465"/>
      <c r="D7" s="1477"/>
      <c r="E7" s="1164" t="s">
        <v>154</v>
      </c>
      <c r="F7" s="513">
        <v>8560894</v>
      </c>
      <c r="G7" s="514">
        <v>100</v>
      </c>
      <c r="H7" s="513">
        <v>9031504</v>
      </c>
      <c r="I7" s="514">
        <f t="shared" ref="I7:I16" si="0">H7/F7*100</f>
        <v>105.49720624972112</v>
      </c>
      <c r="J7" s="513">
        <v>9803344</v>
      </c>
      <c r="K7" s="515">
        <f t="shared" ref="K7:K16" si="1">J7/F7*100</f>
        <v>114.51308706777587</v>
      </c>
      <c r="L7" s="513">
        <v>9628221</v>
      </c>
      <c r="M7" s="516">
        <f t="shared" ref="M7:M16" si="2">L7/F7*100</f>
        <v>112.4674712711079</v>
      </c>
      <c r="N7" s="513">
        <v>10098759</v>
      </c>
      <c r="O7" s="1165">
        <f t="shared" ref="O7:O16" si="3">N7/F7*100</f>
        <v>117.96383648717061</v>
      </c>
    </row>
    <row r="8" spans="1:15" x14ac:dyDescent="0.2">
      <c r="A8" s="891"/>
      <c r="B8" s="891"/>
      <c r="C8" s="1465"/>
      <c r="D8" s="1471" t="s">
        <v>155</v>
      </c>
      <c r="E8" s="1472"/>
      <c r="F8" s="509">
        <v>99982792</v>
      </c>
      <c r="G8" s="514">
        <v>100</v>
      </c>
      <c r="H8" s="509">
        <v>94893074</v>
      </c>
      <c r="I8" s="514">
        <f t="shared" si="0"/>
        <v>94.909406010586309</v>
      </c>
      <c r="J8" s="509">
        <v>84954994</v>
      </c>
      <c r="K8" s="517">
        <f t="shared" si="1"/>
        <v>84.969615571447534</v>
      </c>
      <c r="L8" s="509">
        <v>81162608</v>
      </c>
      <c r="M8" s="518">
        <f t="shared" si="2"/>
        <v>81.176576865346988</v>
      </c>
      <c r="N8" s="509">
        <v>70355635</v>
      </c>
      <c r="O8" s="1165">
        <f t="shared" si="3"/>
        <v>70.367743881367105</v>
      </c>
    </row>
    <row r="9" spans="1:15" ht="13.5" customHeight="1" thickBot="1" x14ac:dyDescent="0.25">
      <c r="A9" s="891"/>
      <c r="B9" s="891"/>
      <c r="C9" s="1465"/>
      <c r="D9" s="1471" t="s">
        <v>156</v>
      </c>
      <c r="E9" s="1472"/>
      <c r="F9" s="513">
        <v>4714565</v>
      </c>
      <c r="G9" s="514">
        <v>100</v>
      </c>
      <c r="H9" s="513">
        <v>4907466</v>
      </c>
      <c r="I9" s="514">
        <f t="shared" si="0"/>
        <v>104.09159699781424</v>
      </c>
      <c r="J9" s="513">
        <v>6028975</v>
      </c>
      <c r="K9" s="515">
        <f t="shared" si="1"/>
        <v>127.87977257710945</v>
      </c>
      <c r="L9" s="513">
        <v>5058403</v>
      </c>
      <c r="M9" s="516">
        <f t="shared" si="2"/>
        <v>107.29310127233371</v>
      </c>
      <c r="N9" s="513">
        <v>4858789</v>
      </c>
      <c r="O9" s="1166">
        <f t="shared" si="3"/>
        <v>103.05911574026447</v>
      </c>
    </row>
    <row r="10" spans="1:15" ht="14" thickTop="1" thickBot="1" x14ac:dyDescent="0.25">
      <c r="A10" s="891"/>
      <c r="B10" s="891"/>
      <c r="C10" s="1465"/>
      <c r="D10" s="1470" t="s">
        <v>50</v>
      </c>
      <c r="E10" s="1463"/>
      <c r="F10" s="500">
        <v>178058855</v>
      </c>
      <c r="G10" s="519">
        <v>100</v>
      </c>
      <c r="H10" s="500">
        <v>184842734</v>
      </c>
      <c r="I10" s="510">
        <f t="shared" si="0"/>
        <v>103.80990824634921</v>
      </c>
      <c r="J10" s="520">
        <v>189075149</v>
      </c>
      <c r="K10" s="511">
        <f t="shared" si="1"/>
        <v>106.1868835447695</v>
      </c>
      <c r="L10" s="521">
        <v>173102025</v>
      </c>
      <c r="M10" s="512">
        <f>L10/F10*100</f>
        <v>97.216184502590451</v>
      </c>
      <c r="N10" s="521">
        <f>SUM(N6:N9)</f>
        <v>165518121</v>
      </c>
      <c r="O10" s="1163">
        <f t="shared" si="3"/>
        <v>92.956972569547304</v>
      </c>
    </row>
    <row r="11" spans="1:15" ht="13.5" customHeight="1" x14ac:dyDescent="0.2">
      <c r="A11" s="891"/>
      <c r="B11" s="891"/>
      <c r="C11" s="1464" t="s">
        <v>161</v>
      </c>
      <c r="D11" s="1167" t="s">
        <v>157</v>
      </c>
      <c r="E11" s="1162"/>
      <c r="F11" s="509">
        <v>140699269</v>
      </c>
      <c r="G11" s="522">
        <v>100</v>
      </c>
      <c r="H11" s="509">
        <v>138706207</v>
      </c>
      <c r="I11" s="523">
        <f t="shared" si="0"/>
        <v>98.583459591392767</v>
      </c>
      <c r="J11" s="509">
        <v>139357243</v>
      </c>
      <c r="K11" s="524">
        <f t="shared" si="1"/>
        <v>99.046174148921835</v>
      </c>
      <c r="L11" s="509">
        <v>152415844</v>
      </c>
      <c r="M11" s="525">
        <f t="shared" si="2"/>
        <v>108.32738868032072</v>
      </c>
      <c r="N11" s="509">
        <v>156179802</v>
      </c>
      <c r="O11" s="1168">
        <f t="shared" si="3"/>
        <v>111.00256817965415</v>
      </c>
    </row>
    <row r="12" spans="1:15" ht="13.5" customHeight="1" x14ac:dyDescent="0.2">
      <c r="A12" s="891"/>
      <c r="B12" s="891"/>
      <c r="C12" s="1465"/>
      <c r="D12" s="1471" t="s">
        <v>158</v>
      </c>
      <c r="E12" s="1472"/>
      <c r="F12" s="513">
        <v>2847</v>
      </c>
      <c r="G12" s="514">
        <v>100</v>
      </c>
      <c r="H12" s="513">
        <v>2837</v>
      </c>
      <c r="I12" s="514">
        <f t="shared" si="0"/>
        <v>99.648753073410617</v>
      </c>
      <c r="J12" s="513">
        <v>1575</v>
      </c>
      <c r="K12" s="515">
        <f t="shared" si="1"/>
        <v>55.321390937829293</v>
      </c>
      <c r="L12" s="513">
        <v>2028</v>
      </c>
      <c r="M12" s="516">
        <f t="shared" si="2"/>
        <v>71.232876712328761</v>
      </c>
      <c r="N12" s="513">
        <v>2074</v>
      </c>
      <c r="O12" s="1166">
        <f t="shared" si="3"/>
        <v>72.848612574639972</v>
      </c>
    </row>
    <row r="13" spans="1:15" x14ac:dyDescent="0.2">
      <c r="A13" s="891"/>
      <c r="B13" s="891"/>
      <c r="C13" s="1465"/>
      <c r="D13" s="1471" t="s">
        <v>159</v>
      </c>
      <c r="E13" s="1472"/>
      <c r="F13" s="509">
        <v>23336</v>
      </c>
      <c r="G13" s="514">
        <v>100</v>
      </c>
      <c r="H13" s="509">
        <v>14817</v>
      </c>
      <c r="I13" s="514">
        <f t="shared" si="0"/>
        <v>63.49417209461776</v>
      </c>
      <c r="J13" s="509">
        <v>17544</v>
      </c>
      <c r="K13" s="515">
        <f t="shared" si="1"/>
        <v>75.179979430922188</v>
      </c>
      <c r="L13" s="509">
        <v>14525</v>
      </c>
      <c r="M13" s="516">
        <f t="shared" si="2"/>
        <v>62.242886527254029</v>
      </c>
      <c r="N13" s="509">
        <v>26417</v>
      </c>
      <c r="O13" s="1165">
        <f t="shared" si="3"/>
        <v>113.20277682550565</v>
      </c>
    </row>
    <row r="14" spans="1:15" ht="13.5" customHeight="1" thickBot="1" x14ac:dyDescent="0.25">
      <c r="A14" s="891"/>
      <c r="B14" s="891"/>
      <c r="C14" s="1465"/>
      <c r="D14" s="1473" t="s">
        <v>201</v>
      </c>
      <c r="E14" s="1474"/>
      <c r="F14" s="526">
        <v>1208839</v>
      </c>
      <c r="G14" s="527">
        <v>100</v>
      </c>
      <c r="H14" s="526">
        <v>705517</v>
      </c>
      <c r="I14" s="527">
        <f t="shared" si="0"/>
        <v>58.363189804432189</v>
      </c>
      <c r="J14" s="526">
        <v>856464</v>
      </c>
      <c r="K14" s="528">
        <f t="shared" si="1"/>
        <v>70.850129752597326</v>
      </c>
      <c r="L14" s="526">
        <v>601585</v>
      </c>
      <c r="M14" s="529">
        <f t="shared" si="2"/>
        <v>49.765518815987903</v>
      </c>
      <c r="N14" s="526">
        <v>376055</v>
      </c>
      <c r="O14" s="1166">
        <f t="shared" si="3"/>
        <v>31.108774617628981</v>
      </c>
    </row>
    <row r="15" spans="1:15" ht="14" thickTop="1" thickBot="1" x14ac:dyDescent="0.25">
      <c r="A15" s="891"/>
      <c r="B15" s="891"/>
      <c r="C15" s="1466"/>
      <c r="D15" s="1468" t="s">
        <v>50</v>
      </c>
      <c r="E15" s="1469"/>
      <c r="F15" s="530">
        <v>141934291</v>
      </c>
      <c r="G15" s="531">
        <v>100</v>
      </c>
      <c r="H15" s="530">
        <v>139429378</v>
      </c>
      <c r="I15" s="531">
        <f t="shared" si="0"/>
        <v>98.235160099542114</v>
      </c>
      <c r="J15" s="532">
        <v>140232826</v>
      </c>
      <c r="K15" s="533">
        <f t="shared" si="1"/>
        <v>98.80123049334145</v>
      </c>
      <c r="L15" s="534">
        <v>153033982</v>
      </c>
      <c r="M15" s="535">
        <f t="shared" si="2"/>
        <v>107.82030256522013</v>
      </c>
      <c r="N15" s="534">
        <f>SUM(N11:N14)</f>
        <v>156584348</v>
      </c>
      <c r="O15" s="1163">
        <f t="shared" si="3"/>
        <v>110.32171781518252</v>
      </c>
    </row>
    <row r="16" spans="1:15" ht="15.15" customHeight="1" thickTop="1" thickBot="1" x14ac:dyDescent="0.25">
      <c r="A16" s="891"/>
      <c r="B16" s="891"/>
      <c r="C16" s="1461" t="s">
        <v>46</v>
      </c>
      <c r="D16" s="1462"/>
      <c r="E16" s="1463"/>
      <c r="F16" s="500">
        <v>319993146</v>
      </c>
      <c r="G16" s="519">
        <v>100</v>
      </c>
      <c r="H16" s="500">
        <v>324272112</v>
      </c>
      <c r="I16" s="519">
        <f t="shared" si="0"/>
        <v>101.33720551627066</v>
      </c>
      <c r="J16" s="500">
        <v>329307975</v>
      </c>
      <c r="K16" s="536">
        <f t="shared" si="1"/>
        <v>102.91094641133344</v>
      </c>
      <c r="L16" s="346">
        <v>326136007</v>
      </c>
      <c r="M16" s="536">
        <f t="shared" si="2"/>
        <v>101.91968517975694</v>
      </c>
      <c r="N16" s="346">
        <f>N10+N15</f>
        <v>322102469</v>
      </c>
      <c r="O16" s="1169">
        <f t="shared" si="3"/>
        <v>100.65917755625928</v>
      </c>
    </row>
    <row r="17" spans="1:15" x14ac:dyDescent="0.2">
      <c r="A17" s="891"/>
      <c r="B17" s="891"/>
      <c r="C17" s="1170"/>
      <c r="D17" s="1170"/>
      <c r="E17" s="1170"/>
      <c r="F17" s="1171"/>
      <c r="G17" s="1172"/>
      <c r="H17" s="1171"/>
      <c r="I17" s="1172"/>
      <c r="J17" s="1173"/>
      <c r="K17" s="1173"/>
      <c r="L17" s="1174"/>
      <c r="M17" s="1174"/>
      <c r="N17" s="1175"/>
      <c r="O17" s="1175"/>
    </row>
    <row r="18" spans="1:15" ht="15.15" customHeight="1" x14ac:dyDescent="0.2">
      <c r="A18" s="891"/>
      <c r="B18" s="891"/>
      <c r="C18" s="1176"/>
      <c r="D18" s="1177" t="s">
        <v>285</v>
      </c>
      <c r="E18" s="1176" t="s">
        <v>286</v>
      </c>
      <c r="F18" s="1173"/>
      <c r="G18" s="1173"/>
      <c r="H18" s="1173"/>
      <c r="I18" s="1173"/>
      <c r="J18" s="1173"/>
      <c r="K18" s="1173"/>
      <c r="L18" s="1176"/>
      <c r="M18" s="1475"/>
      <c r="N18" s="1475"/>
      <c r="O18" s="1475"/>
    </row>
    <row r="19" spans="1:15" x14ac:dyDescent="0.2">
      <c r="A19" s="891"/>
      <c r="B19" s="891"/>
      <c r="C19" s="1176" t="s">
        <v>287</v>
      </c>
      <c r="D19" s="1176"/>
      <c r="E19" s="1176" t="s">
        <v>307</v>
      </c>
      <c r="F19" s="1173"/>
      <c r="G19" s="1173"/>
      <c r="H19" s="1173"/>
      <c r="I19" s="1173"/>
      <c r="J19" s="1173"/>
      <c r="K19" s="1173"/>
      <c r="L19" s="1176"/>
      <c r="M19" s="1176"/>
      <c r="N19" s="1176"/>
      <c r="O19" s="1176"/>
    </row>
    <row r="20" spans="1:15" x14ac:dyDescent="0.2">
      <c r="A20" s="891"/>
      <c r="B20" s="891"/>
      <c r="C20" s="1178" t="s">
        <v>288</v>
      </c>
      <c r="D20" s="1178"/>
      <c r="E20" s="1178" t="s">
        <v>387</v>
      </c>
      <c r="F20" s="1178"/>
      <c r="G20" s="1178"/>
      <c r="H20" s="1178"/>
      <c r="I20" s="1178"/>
      <c r="J20" s="1178"/>
      <c r="K20" s="1179"/>
      <c r="L20" s="1180"/>
      <c r="M20" s="1180"/>
      <c r="N20" s="1180"/>
      <c r="O20" s="1180"/>
    </row>
    <row r="21" spans="1:15" x14ac:dyDescent="0.2">
      <c r="C21" s="30"/>
      <c r="D21" s="30"/>
      <c r="E21" s="30"/>
      <c r="F21" s="31"/>
      <c r="G21" s="31"/>
      <c r="H21" s="31"/>
      <c r="I21" s="31"/>
      <c r="J21" s="31"/>
      <c r="K21" s="31"/>
      <c r="L21" s="30"/>
      <c r="M21" s="30"/>
      <c r="N21" s="26"/>
      <c r="O21" s="26"/>
    </row>
    <row r="22" spans="1:15" x14ac:dyDescent="0.2">
      <c r="C22" s="30"/>
      <c r="D22" s="30"/>
      <c r="K22" s="33"/>
    </row>
    <row r="23" spans="1:15" x14ac:dyDescent="0.2">
      <c r="K23" s="34"/>
    </row>
  </sheetData>
  <mergeCells count="18">
    <mergeCell ref="M18:O18"/>
    <mergeCell ref="D6:D7"/>
    <mergeCell ref="D8:E8"/>
    <mergeCell ref="D9:E9"/>
    <mergeCell ref="L4:M4"/>
    <mergeCell ref="C4:E5"/>
    <mergeCell ref="J4:K4"/>
    <mergeCell ref="F4:G4"/>
    <mergeCell ref="H4:I4"/>
    <mergeCell ref="N4:O4"/>
    <mergeCell ref="C16:E16"/>
    <mergeCell ref="C11:C15"/>
    <mergeCell ref="C6:C10"/>
    <mergeCell ref="D15:E15"/>
    <mergeCell ref="D10:E10"/>
    <mergeCell ref="D12:E12"/>
    <mergeCell ref="D13:E13"/>
    <mergeCell ref="D14:E14"/>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3"/>
  </sheetPr>
  <dimension ref="A1:O27"/>
  <sheetViews>
    <sheetView showGridLines="0" zoomScaleNormal="100" workbookViewId="0"/>
  </sheetViews>
  <sheetFormatPr defaultColWidth="9" defaultRowHeight="13" x14ac:dyDescent="0.2"/>
  <cols>
    <col min="1" max="1" width="9" style="175" customWidth="1"/>
    <col min="2" max="2" width="0.36328125" style="175" customWidth="1"/>
    <col min="3" max="3" width="10.08984375" style="315" customWidth="1"/>
    <col min="4" max="4" width="13.90625" style="315" customWidth="1"/>
    <col min="5" max="5" width="11" style="318" customWidth="1"/>
    <col min="6" max="6" width="7.81640625" style="318" customWidth="1"/>
    <col min="7" max="7" width="11" style="318" customWidth="1"/>
    <col min="8" max="8" width="10.08984375" style="318" customWidth="1"/>
    <col min="9" max="9" width="11" style="318" customWidth="1"/>
    <col min="10" max="10" width="7.6328125" style="318" customWidth="1"/>
    <col min="11" max="11" width="11" style="315" customWidth="1"/>
    <col min="12" max="12" width="7.6328125" style="315" customWidth="1"/>
    <col min="13" max="13" width="11" style="315" customWidth="1"/>
    <col min="14" max="14" width="7.6328125" style="315" customWidth="1"/>
    <col min="15" max="16384" width="9" style="315"/>
  </cols>
  <sheetData>
    <row r="1" spans="1:14" s="175" customFormat="1" ht="16.5" x14ac:dyDescent="0.25">
      <c r="A1" s="175" t="s">
        <v>268</v>
      </c>
      <c r="C1" s="312" t="s">
        <v>304</v>
      </c>
      <c r="F1" s="296"/>
      <c r="H1" s="296"/>
    </row>
    <row r="2" spans="1:14" ht="16.5" x14ac:dyDescent="0.2">
      <c r="A2" s="175" t="s">
        <v>269</v>
      </c>
      <c r="C2" s="1488" t="s">
        <v>239</v>
      </c>
      <c r="D2" s="1488"/>
      <c r="E2" s="1488"/>
      <c r="F2" s="1488"/>
      <c r="G2" s="1488"/>
      <c r="H2" s="1488"/>
      <c r="I2" s="313"/>
      <c r="J2" s="313"/>
      <c r="K2" s="314"/>
      <c r="L2" s="314"/>
      <c r="M2" s="314"/>
      <c r="N2" s="314"/>
    </row>
    <row r="3" spans="1:14" ht="13.5" thickBot="1" x14ac:dyDescent="0.25">
      <c r="C3" s="314"/>
      <c r="D3" s="314"/>
      <c r="E3" s="313"/>
      <c r="F3" s="313"/>
      <c r="G3" s="313"/>
      <c r="H3" s="313"/>
      <c r="I3" s="313"/>
      <c r="J3" s="313"/>
      <c r="K3" s="314"/>
      <c r="L3" s="316"/>
      <c r="M3" s="314"/>
      <c r="N3" s="290" t="s">
        <v>243</v>
      </c>
    </row>
    <row r="4" spans="1:14" x14ac:dyDescent="0.2">
      <c r="C4" s="1489" t="s">
        <v>0</v>
      </c>
      <c r="D4" s="1490"/>
      <c r="E4" s="1498" t="s">
        <v>301</v>
      </c>
      <c r="F4" s="1504"/>
      <c r="G4" s="1498" t="s">
        <v>313</v>
      </c>
      <c r="H4" s="1504"/>
      <c r="I4" s="1498" t="s">
        <v>343</v>
      </c>
      <c r="J4" s="1504"/>
      <c r="K4" s="1495" t="s">
        <v>361</v>
      </c>
      <c r="L4" s="1495"/>
      <c r="M4" s="1498" t="s">
        <v>377</v>
      </c>
      <c r="N4" s="1499"/>
    </row>
    <row r="5" spans="1:14" ht="13.5" thickBot="1" x14ac:dyDescent="0.25">
      <c r="C5" s="1491"/>
      <c r="D5" s="1492"/>
      <c r="E5" s="537" t="s">
        <v>198</v>
      </c>
      <c r="F5" s="538" t="s">
        <v>74</v>
      </c>
      <c r="G5" s="537" t="s">
        <v>198</v>
      </c>
      <c r="H5" s="538" t="s">
        <v>74</v>
      </c>
      <c r="I5" s="537" t="s">
        <v>198</v>
      </c>
      <c r="J5" s="538" t="s">
        <v>74</v>
      </c>
      <c r="K5" s="537" t="s">
        <v>198</v>
      </c>
      <c r="L5" s="539" t="s">
        <v>74</v>
      </c>
      <c r="M5" s="538" t="s">
        <v>198</v>
      </c>
      <c r="N5" s="540" t="s">
        <v>74</v>
      </c>
    </row>
    <row r="6" spans="1:14" ht="13.5" thickTop="1" x14ac:dyDescent="0.2">
      <c r="C6" s="1493" t="s">
        <v>162</v>
      </c>
      <c r="D6" s="541" t="s">
        <v>163</v>
      </c>
      <c r="E6" s="542">
        <v>13953266</v>
      </c>
      <c r="F6" s="543">
        <v>100</v>
      </c>
      <c r="G6" s="365">
        <v>14620232</v>
      </c>
      <c r="H6" s="543">
        <f>G6/E6*100</f>
        <v>104.77999917725356</v>
      </c>
      <c r="I6" s="365">
        <v>15288018</v>
      </c>
      <c r="J6" s="543">
        <f>I6/E6*100</f>
        <v>109.56587511482974</v>
      </c>
      <c r="K6" s="365">
        <v>15958552</v>
      </c>
      <c r="L6" s="544">
        <f>K6/E6*100</f>
        <v>114.37144536626764</v>
      </c>
      <c r="M6" s="365">
        <v>16097496</v>
      </c>
      <c r="N6" s="1192">
        <f>M6/E6*100</f>
        <v>115.36722656903409</v>
      </c>
    </row>
    <row r="7" spans="1:14" x14ac:dyDescent="0.2">
      <c r="C7" s="1494"/>
      <c r="D7" s="545" t="s">
        <v>164</v>
      </c>
      <c r="E7" s="546">
        <v>38349</v>
      </c>
      <c r="F7" s="547">
        <v>100</v>
      </c>
      <c r="G7" s="546">
        <v>36652</v>
      </c>
      <c r="H7" s="547">
        <f>G7/E7*100</f>
        <v>95.574852017001746</v>
      </c>
      <c r="I7" s="546">
        <v>34104</v>
      </c>
      <c r="J7" s="547">
        <f>I7/E7*100</f>
        <v>88.930610967691464</v>
      </c>
      <c r="K7" s="546">
        <v>20505</v>
      </c>
      <c r="L7" s="548">
        <f>K7/E7*100</f>
        <v>53.469451615426742</v>
      </c>
      <c r="M7" s="546">
        <v>23419</v>
      </c>
      <c r="N7" s="1193">
        <f t="shared" ref="N7:N17" si="0">M7/E7*100</f>
        <v>61.06808521734596</v>
      </c>
    </row>
    <row r="8" spans="1:14" x14ac:dyDescent="0.2">
      <c r="C8" s="1494" t="s">
        <v>165</v>
      </c>
      <c r="D8" s="545" t="s">
        <v>163</v>
      </c>
      <c r="E8" s="546">
        <v>22679</v>
      </c>
      <c r="F8" s="547">
        <v>100</v>
      </c>
      <c r="G8" s="546">
        <v>17232</v>
      </c>
      <c r="H8" s="547">
        <f>G8/E8*100</f>
        <v>75.982186163411086</v>
      </c>
      <c r="I8" s="546">
        <v>24702</v>
      </c>
      <c r="J8" s="547">
        <f>I8/E8*100</f>
        <v>108.92014639093435</v>
      </c>
      <c r="K8" s="546">
        <v>16951</v>
      </c>
      <c r="L8" s="548">
        <f>K8/E8*100</f>
        <v>74.743154460073185</v>
      </c>
      <c r="M8" s="546">
        <v>17349</v>
      </c>
      <c r="N8" s="1193">
        <f t="shared" si="0"/>
        <v>76.498081926010855</v>
      </c>
    </row>
    <row r="9" spans="1:14" x14ac:dyDescent="0.2">
      <c r="C9" s="1494"/>
      <c r="D9" s="545" t="s">
        <v>164</v>
      </c>
      <c r="E9" s="546">
        <v>11805</v>
      </c>
      <c r="F9" s="547">
        <v>100</v>
      </c>
      <c r="G9" s="546">
        <v>12432</v>
      </c>
      <c r="H9" s="547">
        <f>G9/E9*100</f>
        <v>105.31130876747142</v>
      </c>
      <c r="I9" s="546">
        <v>20001</v>
      </c>
      <c r="J9" s="547">
        <f>I9/E9*100</f>
        <v>169.42820838627699</v>
      </c>
      <c r="K9" s="546">
        <v>4815</v>
      </c>
      <c r="L9" s="548">
        <f>K9/E9*100</f>
        <v>40.787801778907237</v>
      </c>
      <c r="M9" s="546">
        <v>13448</v>
      </c>
      <c r="N9" s="1193">
        <f t="shared" si="0"/>
        <v>113.91783142736129</v>
      </c>
    </row>
    <row r="10" spans="1:14" ht="13.5" customHeight="1" x14ac:dyDescent="0.2">
      <c r="C10" s="1496" t="s">
        <v>166</v>
      </c>
      <c r="D10" s="1497"/>
      <c r="E10" s="513">
        <v>1517677</v>
      </c>
      <c r="F10" s="549">
        <v>100</v>
      </c>
      <c r="G10" s="513">
        <v>1847009</v>
      </c>
      <c r="H10" s="549">
        <f t="shared" ref="H10:H15" si="1">G10/E10*100</f>
        <v>121.69974243531396</v>
      </c>
      <c r="I10" s="513">
        <v>1496275</v>
      </c>
      <c r="J10" s="549">
        <f t="shared" ref="J10:J15" si="2">I10/E10*100</f>
        <v>98.589818518696674</v>
      </c>
      <c r="K10" s="513">
        <v>1647463</v>
      </c>
      <c r="L10" s="550">
        <f t="shared" ref="L10:L15" si="3">K10/E10*100</f>
        <v>108.55162198544221</v>
      </c>
      <c r="M10" s="513">
        <v>2083469</v>
      </c>
      <c r="N10" s="1193">
        <f t="shared" si="0"/>
        <v>137.28013272916436</v>
      </c>
    </row>
    <row r="11" spans="1:14" ht="13" customHeight="1" x14ac:dyDescent="0.2">
      <c r="C11" s="1507" t="s">
        <v>362</v>
      </c>
      <c r="D11" s="1508"/>
      <c r="E11" s="513">
        <v>64406</v>
      </c>
      <c r="F11" s="549">
        <v>100</v>
      </c>
      <c r="G11" s="359">
        <v>60459</v>
      </c>
      <c r="H11" s="549">
        <f t="shared" si="1"/>
        <v>93.871688973077042</v>
      </c>
      <c r="I11" s="359">
        <v>58448</v>
      </c>
      <c r="J11" s="549">
        <f t="shared" si="2"/>
        <v>90.749309070583479</v>
      </c>
      <c r="K11" s="359">
        <v>35743</v>
      </c>
      <c r="L11" s="550">
        <f t="shared" si="3"/>
        <v>55.496382324628136</v>
      </c>
      <c r="M11" s="359">
        <v>46950</v>
      </c>
      <c r="N11" s="1193">
        <f t="shared" si="0"/>
        <v>72.896935068161355</v>
      </c>
    </row>
    <row r="12" spans="1:14" x14ac:dyDescent="0.2">
      <c r="C12" s="1494" t="s">
        <v>93</v>
      </c>
      <c r="D12" s="545" t="s">
        <v>251</v>
      </c>
      <c r="E12" s="513">
        <v>18402685</v>
      </c>
      <c r="F12" s="549">
        <v>100</v>
      </c>
      <c r="G12" s="359">
        <v>18873941</v>
      </c>
      <c r="H12" s="549">
        <f t="shared" si="1"/>
        <v>102.56080023105325</v>
      </c>
      <c r="I12" s="359">
        <v>19191947</v>
      </c>
      <c r="J12" s="549">
        <f t="shared" si="2"/>
        <v>104.28884154676341</v>
      </c>
      <c r="K12" s="359">
        <v>19490870</v>
      </c>
      <c r="L12" s="550">
        <f t="shared" si="3"/>
        <v>105.91318603779828</v>
      </c>
      <c r="M12" s="359">
        <v>19436095</v>
      </c>
      <c r="N12" s="1193">
        <f t="shared" si="0"/>
        <v>105.61553925419037</v>
      </c>
    </row>
    <row r="13" spans="1:14" x14ac:dyDescent="0.2">
      <c r="C13" s="1494"/>
      <c r="D13" s="545" t="s">
        <v>252</v>
      </c>
      <c r="E13" s="513">
        <v>3297997</v>
      </c>
      <c r="F13" s="549">
        <v>100</v>
      </c>
      <c r="G13" s="359">
        <v>3378233</v>
      </c>
      <c r="H13" s="549">
        <f t="shared" si="1"/>
        <v>102.43287061813579</v>
      </c>
      <c r="I13" s="359">
        <v>3340249</v>
      </c>
      <c r="J13" s="549">
        <f t="shared" si="2"/>
        <v>101.28114125028009</v>
      </c>
      <c r="K13" s="359">
        <v>3374614</v>
      </c>
      <c r="L13" s="550">
        <f t="shared" si="3"/>
        <v>102.32313734669862</v>
      </c>
      <c r="M13" s="359">
        <v>3229791</v>
      </c>
      <c r="N13" s="1193">
        <f t="shared" si="0"/>
        <v>97.931896238838306</v>
      </c>
    </row>
    <row r="14" spans="1:14" x14ac:dyDescent="0.2">
      <c r="C14" s="1494"/>
      <c r="D14" s="545" t="s">
        <v>50</v>
      </c>
      <c r="E14" s="513">
        <v>21700683</v>
      </c>
      <c r="F14" s="549">
        <v>100</v>
      </c>
      <c r="G14" s="359">
        <v>22252174</v>
      </c>
      <c r="H14" s="549">
        <f t="shared" si="1"/>
        <v>102.54135319151014</v>
      </c>
      <c r="I14" s="359">
        <v>22532196</v>
      </c>
      <c r="J14" s="549">
        <f t="shared" si="2"/>
        <v>103.83173654027387</v>
      </c>
      <c r="K14" s="359">
        <v>22865484</v>
      </c>
      <c r="L14" s="550">
        <f t="shared" si="3"/>
        <v>105.36757760112896</v>
      </c>
      <c r="M14" s="359">
        <v>22665886</v>
      </c>
      <c r="N14" s="1193">
        <f t="shared" si="0"/>
        <v>104.44780009919504</v>
      </c>
    </row>
    <row r="15" spans="1:14" x14ac:dyDescent="0.2">
      <c r="C15" s="1496" t="s">
        <v>167</v>
      </c>
      <c r="D15" s="1497"/>
      <c r="E15" s="513">
        <v>4034442</v>
      </c>
      <c r="F15" s="549">
        <v>100</v>
      </c>
      <c r="G15" s="359">
        <v>4128978</v>
      </c>
      <c r="H15" s="549">
        <f t="shared" si="1"/>
        <v>102.34322367256736</v>
      </c>
      <c r="I15" s="359">
        <v>4196751</v>
      </c>
      <c r="J15" s="549">
        <f t="shared" si="2"/>
        <v>104.02308423320994</v>
      </c>
      <c r="K15" s="359">
        <v>4254970</v>
      </c>
      <c r="L15" s="550">
        <f t="shared" si="3"/>
        <v>105.4661338544463</v>
      </c>
      <c r="M15" s="359">
        <v>4236724</v>
      </c>
      <c r="N15" s="1193">
        <f t="shared" si="0"/>
        <v>105.01387800345128</v>
      </c>
    </row>
    <row r="16" spans="1:14" x14ac:dyDescent="0.2">
      <c r="C16" s="1500" t="s">
        <v>168</v>
      </c>
      <c r="D16" s="1501"/>
      <c r="E16" s="551">
        <v>4808</v>
      </c>
      <c r="F16" s="552" t="s">
        <v>336</v>
      </c>
      <c r="G16" s="553">
        <v>8</v>
      </c>
      <c r="H16" s="552" t="s">
        <v>336</v>
      </c>
      <c r="I16" s="553" t="s">
        <v>220</v>
      </c>
      <c r="J16" s="552" t="s">
        <v>336</v>
      </c>
      <c r="K16" s="553" t="s">
        <v>220</v>
      </c>
      <c r="L16" s="551" t="s">
        <v>336</v>
      </c>
      <c r="M16" s="553" t="s">
        <v>220</v>
      </c>
      <c r="N16" s="1194" t="s">
        <v>336</v>
      </c>
    </row>
    <row r="17" spans="3:15" x14ac:dyDescent="0.2">
      <c r="C17" s="1496" t="s">
        <v>169</v>
      </c>
      <c r="D17" s="1497"/>
      <c r="E17" s="513">
        <v>2647</v>
      </c>
      <c r="F17" s="549">
        <v>100</v>
      </c>
      <c r="G17" s="359">
        <v>2996</v>
      </c>
      <c r="H17" s="549">
        <f>G17/E17*100</f>
        <v>113.18473743860974</v>
      </c>
      <c r="I17" s="359">
        <v>1847</v>
      </c>
      <c r="J17" s="549">
        <f>I17/E17*100</f>
        <v>69.777106157914631</v>
      </c>
      <c r="K17" s="359">
        <v>0</v>
      </c>
      <c r="L17" s="550">
        <f>K17/E17*100</f>
        <v>0</v>
      </c>
      <c r="M17" s="359">
        <v>281</v>
      </c>
      <c r="N17" s="1193">
        <f t="shared" si="0"/>
        <v>10.61579146203249</v>
      </c>
    </row>
    <row r="18" spans="3:15" ht="13.5" customHeight="1" x14ac:dyDescent="0.2">
      <c r="C18" s="1496" t="s">
        <v>171</v>
      </c>
      <c r="D18" s="1497"/>
      <c r="E18" s="548" t="s">
        <v>220</v>
      </c>
      <c r="F18" s="547" t="s">
        <v>336</v>
      </c>
      <c r="G18" s="548" t="s">
        <v>220</v>
      </c>
      <c r="H18" s="547" t="s">
        <v>336</v>
      </c>
      <c r="I18" s="548" t="s">
        <v>220</v>
      </c>
      <c r="J18" s="547" t="s">
        <v>336</v>
      </c>
      <c r="K18" s="554" t="s">
        <v>220</v>
      </c>
      <c r="L18" s="548" t="s">
        <v>336</v>
      </c>
      <c r="M18" s="554" t="s">
        <v>220</v>
      </c>
      <c r="N18" s="1195" t="s">
        <v>220</v>
      </c>
    </row>
    <row r="19" spans="3:15" ht="13.5" customHeight="1" thickBot="1" x14ac:dyDescent="0.25">
      <c r="C19" s="1505" t="s">
        <v>170</v>
      </c>
      <c r="D19" s="1506"/>
      <c r="E19" s="555" t="s">
        <v>220</v>
      </c>
      <c r="F19" s="556" t="s">
        <v>336</v>
      </c>
      <c r="G19" s="555" t="s">
        <v>220</v>
      </c>
      <c r="H19" s="556" t="s">
        <v>336</v>
      </c>
      <c r="I19" s="555" t="s">
        <v>220</v>
      </c>
      <c r="J19" s="556" t="s">
        <v>336</v>
      </c>
      <c r="K19" s="557" t="s">
        <v>220</v>
      </c>
      <c r="L19" s="555" t="s">
        <v>336</v>
      </c>
      <c r="M19" s="557" t="s">
        <v>220</v>
      </c>
      <c r="N19" s="1196" t="s">
        <v>220</v>
      </c>
    </row>
    <row r="20" spans="3:15" ht="14.25" customHeight="1" thickTop="1" thickBot="1" x14ac:dyDescent="0.25">
      <c r="C20" s="1502" t="s">
        <v>46</v>
      </c>
      <c r="D20" s="1503"/>
      <c r="E20" s="407">
        <f>SUM(E6:E19)-E14</f>
        <v>41350761</v>
      </c>
      <c r="F20" s="558">
        <v>100</v>
      </c>
      <c r="G20" s="407">
        <f>SUM(G6:G19)-G14</f>
        <v>42978172</v>
      </c>
      <c r="H20" s="558">
        <f>G20/E20*100</f>
        <v>103.93562527180575</v>
      </c>
      <c r="I20" s="407">
        <f>SUM(I6:I19)-I14</f>
        <v>43652342</v>
      </c>
      <c r="J20" s="558">
        <f>I20/E20*100</f>
        <v>105.56599429935522</v>
      </c>
      <c r="K20" s="382">
        <f>SUM(K6:K19)-K14</f>
        <v>44804483</v>
      </c>
      <c r="L20" s="558">
        <f>K20/E20*100</f>
        <v>108.35225741069191</v>
      </c>
      <c r="M20" s="382">
        <f>SUM(M6:M19)-M14</f>
        <v>45185022</v>
      </c>
      <c r="N20" s="1197">
        <f>M20/E20*100</f>
        <v>109.27252826132994</v>
      </c>
    </row>
    <row r="21" spans="3:15" x14ac:dyDescent="0.2">
      <c r="C21" s="559"/>
      <c r="D21" s="559"/>
      <c r="E21" s="560"/>
      <c r="F21" s="560"/>
      <c r="G21" s="560"/>
      <c r="H21" s="561"/>
      <c r="I21" s="562"/>
      <c r="J21" s="561"/>
      <c r="K21" s="563"/>
      <c r="L21" s="564"/>
      <c r="M21" s="565"/>
      <c r="N21" s="566"/>
    </row>
    <row r="22" spans="3:15" x14ac:dyDescent="0.2">
      <c r="C22" s="567" t="s">
        <v>365</v>
      </c>
      <c r="D22" s="568"/>
      <c r="E22" s="569"/>
      <c r="F22" s="569"/>
      <c r="G22" s="569"/>
      <c r="H22" s="569"/>
      <c r="I22" s="569"/>
      <c r="J22" s="569"/>
      <c r="K22" s="569"/>
      <c r="L22" s="569"/>
      <c r="M22" s="569"/>
      <c r="N22" s="569"/>
      <c r="O22" s="317"/>
    </row>
    <row r="23" spans="3:15" x14ac:dyDescent="0.2">
      <c r="C23" s="571" t="s">
        <v>366</v>
      </c>
      <c r="D23" s="572"/>
      <c r="E23" s="573"/>
      <c r="F23" s="573"/>
      <c r="G23" s="573"/>
      <c r="H23" s="573"/>
      <c r="I23" s="573"/>
      <c r="J23" s="573"/>
      <c r="K23" s="573"/>
      <c r="L23" s="574"/>
      <c r="M23" s="575"/>
      <c r="N23" s="575"/>
    </row>
    <row r="24" spans="3:15" x14ac:dyDescent="0.2">
      <c r="C24" s="571" t="s">
        <v>348</v>
      </c>
      <c r="D24" s="576"/>
      <c r="E24" s="577"/>
      <c r="F24" s="577"/>
      <c r="G24" s="577"/>
      <c r="H24" s="577"/>
      <c r="I24" s="577"/>
      <c r="J24" s="577"/>
      <c r="K24" s="570"/>
      <c r="L24" s="570"/>
      <c r="M24" s="570"/>
      <c r="N24" s="570"/>
    </row>
    <row r="25" spans="3:15" x14ac:dyDescent="0.2">
      <c r="C25" s="571" t="s">
        <v>312</v>
      </c>
      <c r="D25" s="576"/>
      <c r="E25" s="577"/>
      <c r="F25" s="577"/>
      <c r="G25" s="577"/>
      <c r="H25" s="577"/>
      <c r="I25" s="578"/>
      <c r="J25" s="577"/>
      <c r="K25" s="570"/>
      <c r="L25" s="570"/>
      <c r="M25" s="570"/>
      <c r="N25" s="570"/>
    </row>
    <row r="26" spans="3:15" x14ac:dyDescent="0.2">
      <c r="C26" s="571" t="s">
        <v>363</v>
      </c>
      <c r="D26" s="579"/>
      <c r="E26" s="579"/>
      <c r="F26" s="579"/>
      <c r="G26" s="579"/>
      <c r="H26" s="579"/>
      <c r="I26" s="579"/>
      <c r="J26" s="579"/>
      <c r="K26" s="579"/>
      <c r="L26" s="579"/>
      <c r="M26" s="570"/>
      <c r="N26" s="570"/>
    </row>
    <row r="27" spans="3:15" x14ac:dyDescent="0.2">
      <c r="C27" s="570"/>
      <c r="D27" s="570"/>
      <c r="E27" s="577"/>
      <c r="F27" s="577"/>
      <c r="G27" s="577"/>
      <c r="H27" s="577"/>
      <c r="I27" s="577"/>
      <c r="J27" s="577"/>
      <c r="K27" s="570"/>
      <c r="L27" s="570"/>
      <c r="M27" s="570"/>
      <c r="N27" s="570"/>
    </row>
  </sheetData>
  <mergeCells count="18">
    <mergeCell ref="M4:N4"/>
    <mergeCell ref="C16:D16"/>
    <mergeCell ref="C12:C14"/>
    <mergeCell ref="C15:D15"/>
    <mergeCell ref="C20:D20"/>
    <mergeCell ref="I4:J4"/>
    <mergeCell ref="G4:H4"/>
    <mergeCell ref="C18:D18"/>
    <mergeCell ref="E4:F4"/>
    <mergeCell ref="C10:D10"/>
    <mergeCell ref="C19:D19"/>
    <mergeCell ref="C8:C9"/>
    <mergeCell ref="C11:D11"/>
    <mergeCell ref="C2:H2"/>
    <mergeCell ref="C4:D5"/>
    <mergeCell ref="C6:C7"/>
    <mergeCell ref="K4:L4"/>
    <mergeCell ref="C17:D17"/>
  </mergeCells>
  <phoneticPr fontId="2"/>
  <printOptions horizontalCentered="1" verticalCentered="1"/>
  <pageMargins left="0.75" right="0.75" top="1" bottom="1" header="0.51200000000000001" footer="0.51200000000000001"/>
  <pageSetup paperSize="9" orientation="portrait" blackAndWhite="1" r:id="rId1"/>
  <headerFooter alignWithMargins="0"/>
  <ignoredErrors>
    <ignoredError sqref="H20:L20"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3"/>
  </sheetPr>
  <dimension ref="A1:P22"/>
  <sheetViews>
    <sheetView showGridLines="0" zoomScaleNormal="100" workbookViewId="0"/>
  </sheetViews>
  <sheetFormatPr defaultColWidth="9" defaultRowHeight="13" x14ac:dyDescent="0.2"/>
  <cols>
    <col min="1" max="1" width="9" style="135" customWidth="1"/>
    <col min="2" max="2" width="0.26953125" style="135" customWidth="1"/>
    <col min="3" max="3" width="5.08984375" style="324" customWidth="1"/>
    <col min="4" max="4" width="4.36328125" style="324" customWidth="1"/>
    <col min="5" max="5" width="14.08984375" style="324" customWidth="1"/>
    <col min="6" max="6" width="10.1796875" style="334" customWidth="1"/>
    <col min="7" max="7" width="10.08984375" style="334" customWidth="1"/>
    <col min="8" max="8" width="10.1796875" style="334" customWidth="1"/>
    <col min="9" max="9" width="10.08984375" style="334" customWidth="1"/>
    <col min="10" max="10" width="10.90625" style="335" bestFit="1" customWidth="1"/>
    <col min="11" max="12" width="11.08984375" style="335" customWidth="1"/>
    <col min="13" max="13" width="10.08984375" style="335" customWidth="1"/>
    <col min="14" max="15" width="10.453125" style="323" customWidth="1"/>
    <col min="16" max="16" width="9" style="323" customWidth="1"/>
    <col min="17" max="16384" width="9" style="324"/>
  </cols>
  <sheetData>
    <row r="1" spans="1:16" s="135" customFormat="1" ht="16.5" x14ac:dyDescent="0.25">
      <c r="A1" s="135" t="s">
        <v>268</v>
      </c>
      <c r="C1" s="174" t="s">
        <v>350</v>
      </c>
      <c r="F1" s="207"/>
      <c r="H1" s="207"/>
      <c r="J1" s="175"/>
      <c r="K1" s="175"/>
      <c r="L1" s="175"/>
      <c r="M1" s="175"/>
      <c r="N1" s="175"/>
      <c r="O1" s="175"/>
      <c r="P1" s="175"/>
    </row>
    <row r="2" spans="1:16" ht="16.5" x14ac:dyDescent="0.2">
      <c r="A2" s="135" t="s">
        <v>269</v>
      </c>
      <c r="C2" s="3" t="s">
        <v>240</v>
      </c>
      <c r="D2" s="319"/>
      <c r="E2" s="319"/>
      <c r="F2" s="320"/>
      <c r="G2" s="320"/>
      <c r="H2" s="320"/>
      <c r="I2" s="320"/>
      <c r="J2" s="321"/>
      <c r="K2" s="321"/>
      <c r="L2" s="321"/>
      <c r="M2" s="321"/>
      <c r="N2" s="322"/>
      <c r="O2" s="322"/>
    </row>
    <row r="3" spans="1:16" ht="13.5" thickBot="1" x14ac:dyDescent="0.25">
      <c r="C3" s="319"/>
      <c r="D3" s="319"/>
      <c r="E3" s="319"/>
      <c r="F3" s="320"/>
      <c r="G3" s="320"/>
      <c r="H3" s="320"/>
      <c r="I3" s="320"/>
      <c r="J3" s="321"/>
      <c r="K3" s="321"/>
      <c r="L3" s="321"/>
      <c r="M3" s="321"/>
      <c r="N3" s="325"/>
      <c r="O3" s="326" t="s">
        <v>180</v>
      </c>
    </row>
    <row r="4" spans="1:16" x14ac:dyDescent="0.2">
      <c r="C4" s="1530" t="s">
        <v>242</v>
      </c>
      <c r="D4" s="1531"/>
      <c r="E4" s="1532"/>
      <c r="F4" s="1536" t="s">
        <v>199</v>
      </c>
      <c r="G4" s="1536"/>
      <c r="H4" s="1536"/>
      <c r="I4" s="1536"/>
      <c r="J4" s="1537"/>
      <c r="K4" s="1524" t="s">
        <v>200</v>
      </c>
      <c r="L4" s="1525"/>
      <c r="M4" s="1525"/>
      <c r="N4" s="1525"/>
      <c r="O4" s="1526"/>
    </row>
    <row r="5" spans="1:16" ht="13.5" thickBot="1" x14ac:dyDescent="0.25">
      <c r="C5" s="1533"/>
      <c r="D5" s="1534"/>
      <c r="E5" s="1535"/>
      <c r="F5" s="1200" t="s">
        <v>369</v>
      </c>
      <c r="G5" s="1201" t="s">
        <v>370</v>
      </c>
      <c r="H5" s="1202" t="s">
        <v>371</v>
      </c>
      <c r="I5" s="1203" t="s">
        <v>372</v>
      </c>
      <c r="J5" s="1204" t="s">
        <v>364</v>
      </c>
      <c r="K5" s="1205" t="s">
        <v>369</v>
      </c>
      <c r="L5" s="1206" t="s">
        <v>370</v>
      </c>
      <c r="M5" s="1207" t="s">
        <v>371</v>
      </c>
      <c r="N5" s="1207" t="s">
        <v>372</v>
      </c>
      <c r="O5" s="1208" t="s">
        <v>364</v>
      </c>
    </row>
    <row r="6" spans="1:16" ht="14.25" customHeight="1" thickTop="1" x14ac:dyDescent="0.2">
      <c r="C6" s="1518" t="s">
        <v>181</v>
      </c>
      <c r="D6" s="1522" t="s">
        <v>205</v>
      </c>
      <c r="E6" s="327" t="s">
        <v>172</v>
      </c>
      <c r="F6" s="580">
        <v>9176.7900000000009</v>
      </c>
      <c r="G6" s="581">
        <v>9176.7900000000009</v>
      </c>
      <c r="H6" s="580">
        <v>9176.7900000000009</v>
      </c>
      <c r="I6" s="582">
        <v>9176.7900000000009</v>
      </c>
      <c r="J6" s="583">
        <v>9176.7900000000009</v>
      </c>
      <c r="K6" s="584">
        <v>37041.379999999997</v>
      </c>
      <c r="L6" s="585">
        <v>37041.379999999997</v>
      </c>
      <c r="M6" s="586">
        <v>37041.379999999997</v>
      </c>
      <c r="N6" s="586">
        <v>37041.379999999997</v>
      </c>
      <c r="O6" s="587">
        <v>37041.379999999997</v>
      </c>
    </row>
    <row r="7" spans="1:16" x14ac:dyDescent="0.2">
      <c r="C7" s="1519"/>
      <c r="D7" s="1523"/>
      <c r="E7" s="328" t="s">
        <v>173</v>
      </c>
      <c r="F7" s="588">
        <v>4358.42</v>
      </c>
      <c r="G7" s="589">
        <v>4358.42</v>
      </c>
      <c r="H7" s="588">
        <v>4358.42</v>
      </c>
      <c r="I7" s="590">
        <v>7879.75</v>
      </c>
      <c r="J7" s="591">
        <v>8675.5</v>
      </c>
      <c r="K7" s="592">
        <v>10876.02</v>
      </c>
      <c r="L7" s="593">
        <v>10359.780000000001</v>
      </c>
      <c r="M7" s="594">
        <v>10707.1</v>
      </c>
      <c r="N7" s="594">
        <v>8841.09</v>
      </c>
      <c r="O7" s="595">
        <v>8841.09</v>
      </c>
    </row>
    <row r="8" spans="1:16" ht="13.5" customHeight="1" x14ac:dyDescent="0.2">
      <c r="C8" s="1519"/>
      <c r="D8" s="1527" t="s">
        <v>182</v>
      </c>
      <c r="E8" s="328" t="s">
        <v>174</v>
      </c>
      <c r="F8" s="588">
        <v>5438.72</v>
      </c>
      <c r="G8" s="589">
        <v>5438.72</v>
      </c>
      <c r="H8" s="588">
        <v>5438.72</v>
      </c>
      <c r="I8" s="590">
        <v>5438.72</v>
      </c>
      <c r="J8" s="591">
        <v>5438.72</v>
      </c>
      <c r="K8" s="596">
        <v>4278.6400000000003</v>
      </c>
      <c r="L8" s="597">
        <v>4278.6400000000003</v>
      </c>
      <c r="M8" s="598">
        <v>4278.6400000000003</v>
      </c>
      <c r="N8" s="598">
        <v>4278.6400000000003</v>
      </c>
      <c r="O8" s="599">
        <v>4278.6400000000003</v>
      </c>
    </row>
    <row r="9" spans="1:16" x14ac:dyDescent="0.2">
      <c r="C9" s="1519"/>
      <c r="D9" s="1528"/>
      <c r="E9" s="328" t="s">
        <v>175</v>
      </c>
      <c r="F9" s="588">
        <v>159156.38</v>
      </c>
      <c r="G9" s="589">
        <v>159156.38</v>
      </c>
      <c r="H9" s="588">
        <v>159156.38</v>
      </c>
      <c r="I9" s="590">
        <v>158578.79999999999</v>
      </c>
      <c r="J9" s="591">
        <v>158578.79999999999</v>
      </c>
      <c r="K9" s="600">
        <v>150725.43</v>
      </c>
      <c r="L9" s="601">
        <v>150726.56</v>
      </c>
      <c r="M9" s="602">
        <v>150726.56</v>
      </c>
      <c r="N9" s="602">
        <v>150057.79999999999</v>
      </c>
      <c r="O9" s="603">
        <v>150057.79999999999</v>
      </c>
    </row>
    <row r="10" spans="1:16" x14ac:dyDescent="0.2">
      <c r="C10" s="1519"/>
      <c r="D10" s="1528"/>
      <c r="E10" s="328" t="s">
        <v>176</v>
      </c>
      <c r="F10" s="588">
        <v>96987.51</v>
      </c>
      <c r="G10" s="589">
        <v>96987.51</v>
      </c>
      <c r="H10" s="588">
        <v>96987.51</v>
      </c>
      <c r="I10" s="590">
        <v>96987.51</v>
      </c>
      <c r="J10" s="591">
        <v>87983.59</v>
      </c>
      <c r="K10" s="592">
        <v>86329.48</v>
      </c>
      <c r="L10" s="593">
        <v>93968.88</v>
      </c>
      <c r="M10" s="594">
        <v>93968.88</v>
      </c>
      <c r="N10" s="594">
        <v>93968.88</v>
      </c>
      <c r="O10" s="595">
        <v>88329.94</v>
      </c>
    </row>
    <row r="11" spans="1:16" x14ac:dyDescent="0.2">
      <c r="C11" s="1519"/>
      <c r="D11" s="1528"/>
      <c r="E11" s="328" t="s">
        <v>177</v>
      </c>
      <c r="F11" s="588">
        <v>164758.72</v>
      </c>
      <c r="G11" s="589">
        <v>165265.76</v>
      </c>
      <c r="H11" s="588">
        <v>165265.76</v>
      </c>
      <c r="I11" s="590">
        <v>165502.45000000001</v>
      </c>
      <c r="J11" s="604">
        <v>165504.79</v>
      </c>
      <c r="K11" s="598">
        <v>5343.56</v>
      </c>
      <c r="L11" s="597">
        <v>5366.22</v>
      </c>
      <c r="M11" s="598">
        <v>5430.57</v>
      </c>
      <c r="N11" s="598">
        <v>5610.31</v>
      </c>
      <c r="O11" s="599">
        <v>5610.33</v>
      </c>
    </row>
    <row r="12" spans="1:16" x14ac:dyDescent="0.2">
      <c r="C12" s="1519"/>
      <c r="D12" s="1529"/>
      <c r="E12" s="328" t="s">
        <v>178</v>
      </c>
      <c r="F12" s="588">
        <v>128995.02</v>
      </c>
      <c r="G12" s="589">
        <v>127896.57</v>
      </c>
      <c r="H12" s="588">
        <v>126184.41</v>
      </c>
      <c r="I12" s="590">
        <v>131289.60000000001</v>
      </c>
      <c r="J12" s="604">
        <v>131056.21</v>
      </c>
      <c r="K12" s="588">
        <v>217251.1</v>
      </c>
      <c r="L12" s="589">
        <v>218237.27</v>
      </c>
      <c r="M12" s="588">
        <v>219283.18</v>
      </c>
      <c r="N12" s="590">
        <v>224903.45</v>
      </c>
      <c r="O12" s="591">
        <v>224377.78</v>
      </c>
    </row>
    <row r="13" spans="1:16" ht="13.5" thickBot="1" x14ac:dyDescent="0.25">
      <c r="C13" s="1519"/>
      <c r="D13" s="1514" t="s">
        <v>173</v>
      </c>
      <c r="E13" s="1515"/>
      <c r="F13" s="605">
        <v>6495.78</v>
      </c>
      <c r="G13" s="606">
        <v>6081.21</v>
      </c>
      <c r="H13" s="605">
        <v>4792.28</v>
      </c>
      <c r="I13" s="607">
        <v>6669.42</v>
      </c>
      <c r="J13" s="608">
        <v>6440.55</v>
      </c>
      <c r="K13" s="600">
        <v>0</v>
      </c>
      <c r="L13" s="602">
        <v>0</v>
      </c>
      <c r="M13" s="601">
        <v>0</v>
      </c>
      <c r="N13" s="602">
        <v>0</v>
      </c>
      <c r="O13" s="603">
        <v>0</v>
      </c>
    </row>
    <row r="14" spans="1:16" ht="14" thickTop="1" thickBot="1" x14ac:dyDescent="0.25">
      <c r="C14" s="1519"/>
      <c r="D14" s="1512" t="s">
        <v>19</v>
      </c>
      <c r="E14" s="1513"/>
      <c r="F14" s="609">
        <f>SUM(F6:F13)</f>
        <v>575367.34000000008</v>
      </c>
      <c r="G14" s="610">
        <f>SUM(G6:G13)</f>
        <v>574361.36</v>
      </c>
      <c r="H14" s="611">
        <f>SUM(H6:H13)</f>
        <v>571360.27</v>
      </c>
      <c r="I14" s="612">
        <v>581523.04</v>
      </c>
      <c r="J14" s="613">
        <v>572854.94999999995</v>
      </c>
      <c r="K14" s="614">
        <f>SUM(K6:K13)</f>
        <v>511845.61</v>
      </c>
      <c r="L14" s="614">
        <f>SUM(L6:L13)</f>
        <v>519978.73</v>
      </c>
      <c r="M14" s="615">
        <f>SUM(M6:M13)</f>
        <v>521436.31</v>
      </c>
      <c r="N14" s="616">
        <v>524701.55000000005</v>
      </c>
      <c r="O14" s="617">
        <v>518536.96000000002</v>
      </c>
    </row>
    <row r="15" spans="1:16" ht="13.5" customHeight="1" x14ac:dyDescent="0.2">
      <c r="C15" s="1520" t="s">
        <v>183</v>
      </c>
      <c r="D15" s="1516" t="s">
        <v>179</v>
      </c>
      <c r="E15" s="1517"/>
      <c r="F15" s="618">
        <v>44727.46</v>
      </c>
      <c r="G15" s="619">
        <v>47268.800000000003</v>
      </c>
      <c r="H15" s="618">
        <v>49004.19</v>
      </c>
      <c r="I15" s="620">
        <v>44060.43</v>
      </c>
      <c r="J15" s="621">
        <v>53062.37</v>
      </c>
      <c r="K15" s="622">
        <v>20435.78</v>
      </c>
      <c r="L15" s="623">
        <v>16344.36</v>
      </c>
      <c r="M15" s="622">
        <v>18694.29</v>
      </c>
      <c r="N15" s="622">
        <v>13639.38</v>
      </c>
      <c r="O15" s="624">
        <v>16979.73</v>
      </c>
    </row>
    <row r="16" spans="1:16" ht="13.5" thickBot="1" x14ac:dyDescent="0.25">
      <c r="C16" s="1521"/>
      <c r="D16" s="1514" t="s">
        <v>173</v>
      </c>
      <c r="E16" s="1515"/>
      <c r="F16" s="605">
        <v>139860.69</v>
      </c>
      <c r="G16" s="606">
        <v>129723.66</v>
      </c>
      <c r="H16" s="605">
        <v>130203.39</v>
      </c>
      <c r="I16" s="625">
        <v>130203.39</v>
      </c>
      <c r="J16" s="626">
        <v>130150.02</v>
      </c>
      <c r="K16" s="627">
        <v>3569.25</v>
      </c>
      <c r="L16" s="628">
        <v>0</v>
      </c>
      <c r="M16" s="627">
        <v>0</v>
      </c>
      <c r="N16" s="627">
        <v>0</v>
      </c>
      <c r="O16" s="629">
        <v>0</v>
      </c>
    </row>
    <row r="17" spans="3:15" ht="14" thickTop="1" thickBot="1" x14ac:dyDescent="0.25">
      <c r="C17" s="1521"/>
      <c r="D17" s="1512" t="s">
        <v>19</v>
      </c>
      <c r="E17" s="1513"/>
      <c r="F17" s="609">
        <f>SUM(F15:F16)</f>
        <v>184588.15</v>
      </c>
      <c r="G17" s="610">
        <f>SUM(G15:G16)</f>
        <v>176992.46000000002</v>
      </c>
      <c r="H17" s="612">
        <f>SUM(H15:H16)</f>
        <v>179207.58000000002</v>
      </c>
      <c r="I17" s="612">
        <v>174263.82</v>
      </c>
      <c r="J17" s="613">
        <v>183212.39</v>
      </c>
      <c r="K17" s="616">
        <f>SUM(K15:K16)</f>
        <v>24005.03</v>
      </c>
      <c r="L17" s="616">
        <f>SUM(L15:L16)</f>
        <v>16344.36</v>
      </c>
      <c r="M17" s="630">
        <f>SUM(M15:M16)</f>
        <v>18694.29</v>
      </c>
      <c r="N17" s="616">
        <v>13639.38</v>
      </c>
      <c r="O17" s="617">
        <v>16979.73</v>
      </c>
    </row>
    <row r="18" spans="3:15" ht="13.5" thickBot="1" x14ac:dyDescent="0.25">
      <c r="C18" s="1509" t="s">
        <v>46</v>
      </c>
      <c r="D18" s="1510"/>
      <c r="E18" s="1511"/>
      <c r="F18" s="631">
        <f>F14+F17</f>
        <v>759955.49000000011</v>
      </c>
      <c r="G18" s="632">
        <f>G14+G17</f>
        <v>751353.82000000007</v>
      </c>
      <c r="H18" s="633">
        <f>H14+H17</f>
        <v>750567.85000000009</v>
      </c>
      <c r="I18" s="633">
        <v>755786.8600000001</v>
      </c>
      <c r="J18" s="634">
        <v>756067.34</v>
      </c>
      <c r="K18" s="635">
        <f>K14+K17</f>
        <v>535850.64</v>
      </c>
      <c r="L18" s="635">
        <f>L14+L17</f>
        <v>536323.09</v>
      </c>
      <c r="M18" s="636">
        <f>M14+M17</f>
        <v>540130.6</v>
      </c>
      <c r="N18" s="635">
        <v>538340.93000000005</v>
      </c>
      <c r="O18" s="637">
        <v>535516.68999999994</v>
      </c>
    </row>
    <row r="19" spans="3:15" x14ac:dyDescent="0.2">
      <c r="C19" s="329"/>
      <c r="D19" s="329"/>
      <c r="E19" s="329"/>
      <c r="F19" s="330"/>
      <c r="G19" s="330"/>
      <c r="H19" s="330"/>
      <c r="I19" s="331"/>
      <c r="J19" s="332"/>
      <c r="K19" s="332"/>
      <c r="L19" s="332"/>
      <c r="M19" s="321"/>
      <c r="N19" s="322"/>
      <c r="O19" s="322"/>
    </row>
    <row r="20" spans="3:15" x14ac:dyDescent="0.2">
      <c r="C20" s="319" t="s">
        <v>337</v>
      </c>
      <c r="D20" s="319"/>
      <c r="E20" s="319"/>
      <c r="F20" s="320"/>
      <c r="G20" s="320"/>
      <c r="H20" s="320"/>
      <c r="I20" s="320"/>
      <c r="J20" s="321"/>
      <c r="K20" s="321"/>
      <c r="L20" s="321"/>
      <c r="M20" s="321"/>
      <c r="N20" s="333"/>
      <c r="O20" s="333"/>
    </row>
    <row r="21" spans="3:15" x14ac:dyDescent="0.2">
      <c r="C21" s="319" t="s">
        <v>349</v>
      </c>
      <c r="D21" s="319"/>
      <c r="E21" s="319"/>
      <c r="F21" s="320"/>
      <c r="G21" s="320"/>
      <c r="H21" s="320"/>
      <c r="I21" s="320"/>
      <c r="J21" s="321"/>
      <c r="K21" s="321"/>
      <c r="L21" s="321"/>
      <c r="M21" s="321"/>
      <c r="N21" s="322"/>
      <c r="O21" s="322"/>
    </row>
    <row r="22" spans="3:15" x14ac:dyDescent="0.2">
      <c r="L22" s="336"/>
    </row>
  </sheetData>
  <mergeCells count="13">
    <mergeCell ref="K4:O4"/>
    <mergeCell ref="D14:E14"/>
    <mergeCell ref="D8:D12"/>
    <mergeCell ref="C4:E5"/>
    <mergeCell ref="F4:J4"/>
    <mergeCell ref="C18:E18"/>
    <mergeCell ref="D17:E17"/>
    <mergeCell ref="D13:E13"/>
    <mergeCell ref="D15:E15"/>
    <mergeCell ref="D16:E16"/>
    <mergeCell ref="C6:C14"/>
    <mergeCell ref="C15:C17"/>
    <mergeCell ref="D6:D7"/>
  </mergeCells>
  <phoneticPr fontId="2"/>
  <printOptions horizontalCentered="1" verticalCentered="1"/>
  <pageMargins left="0.75" right="0.75" top="1" bottom="1" header="0.51200000000000001" footer="0.51200000000000001"/>
  <pageSetup paperSize="9" scale="90"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3"/>
    <pageSetUpPr fitToPage="1"/>
  </sheetPr>
  <dimension ref="A1:T44"/>
  <sheetViews>
    <sheetView showGridLines="0" zoomScale="85" zoomScaleNormal="85" workbookViewId="0"/>
  </sheetViews>
  <sheetFormatPr defaultColWidth="9" defaultRowHeight="13" x14ac:dyDescent="0.2"/>
  <cols>
    <col min="1" max="1" width="9" style="47" customWidth="1"/>
    <col min="2" max="2" width="0.453125" style="47" customWidth="1"/>
    <col min="3" max="4" width="3.1796875" style="49" customWidth="1"/>
    <col min="5" max="5" width="24.08984375" style="49" customWidth="1"/>
    <col min="6" max="6" width="11.6328125" style="49" customWidth="1"/>
    <col min="7" max="7" width="7" style="668" customWidth="1"/>
    <col min="8" max="8" width="5.1796875" style="668" customWidth="1"/>
    <col min="9" max="9" width="12.08984375" style="49" customWidth="1"/>
    <col min="10" max="10" width="7.08984375" style="49" customWidth="1"/>
    <col min="11" max="11" width="5.36328125" style="49" customWidth="1"/>
    <col min="12" max="12" width="12.08984375" style="49" customWidth="1"/>
    <col min="13" max="13" width="7.08984375" style="49" customWidth="1"/>
    <col min="14" max="14" width="6.453125" style="49" customWidth="1"/>
    <col min="15" max="15" width="11.81640625" style="49" customWidth="1"/>
    <col min="16" max="16" width="8" style="49" customWidth="1"/>
    <col min="17" max="17" width="6.453125" style="49" customWidth="1"/>
    <col min="18" max="18" width="11.6328125" style="49" customWidth="1"/>
    <col min="19" max="20" width="9" style="49" customWidth="1"/>
    <col min="21" max="16384" width="9" style="49"/>
  </cols>
  <sheetData>
    <row r="1" spans="1:20" s="47" customFormat="1" ht="16.5" x14ac:dyDescent="0.25">
      <c r="A1" s="47" t="s">
        <v>268</v>
      </c>
      <c r="C1" s="638" t="s">
        <v>271</v>
      </c>
    </row>
    <row r="2" spans="1:20" ht="16.5" x14ac:dyDescent="0.2">
      <c r="A2" s="47" t="s">
        <v>269</v>
      </c>
      <c r="C2" s="639" t="s">
        <v>184</v>
      </c>
      <c r="D2" s="48"/>
      <c r="E2" s="48"/>
      <c r="F2" s="48"/>
      <c r="G2" s="48"/>
      <c r="H2" s="48"/>
      <c r="I2" s="48"/>
      <c r="J2" s="48"/>
      <c r="K2" s="48"/>
      <c r="L2" s="48"/>
      <c r="M2" s="48"/>
      <c r="N2" s="48"/>
      <c r="O2" s="48"/>
      <c r="P2" s="48"/>
      <c r="Q2" s="48"/>
    </row>
    <row r="3" spans="1:20" ht="13.5" thickBot="1" x14ac:dyDescent="0.25">
      <c r="C3" s="48"/>
      <c r="D3" s="48"/>
      <c r="E3" s="48"/>
      <c r="F3" s="640"/>
      <c r="G3" s="640"/>
      <c r="H3" s="48"/>
      <c r="I3" s="48"/>
      <c r="J3" s="640"/>
      <c r="K3" s="48"/>
      <c r="L3" s="48"/>
      <c r="M3" s="641"/>
      <c r="N3" s="48"/>
      <c r="O3" s="1257"/>
      <c r="P3" s="1257"/>
      <c r="Q3" s="1257"/>
      <c r="R3" s="1257" t="s">
        <v>225</v>
      </c>
      <c r="S3" s="1257"/>
      <c r="T3" s="1257"/>
    </row>
    <row r="4" spans="1:20" ht="13.5" customHeight="1" x14ac:dyDescent="0.2">
      <c r="C4" s="1229" t="s">
        <v>0</v>
      </c>
      <c r="D4" s="1230"/>
      <c r="E4" s="1231"/>
      <c r="F4" s="1256" t="s">
        <v>353</v>
      </c>
      <c r="G4" s="1254"/>
      <c r="H4" s="1255"/>
      <c r="I4" s="1253" t="s">
        <v>354</v>
      </c>
      <c r="J4" s="1254"/>
      <c r="K4" s="1255"/>
      <c r="L4" s="1250" t="s">
        <v>327</v>
      </c>
      <c r="M4" s="1251"/>
      <c r="N4" s="1252"/>
      <c r="O4" s="1251" t="s">
        <v>345</v>
      </c>
      <c r="P4" s="1251"/>
      <c r="Q4" s="1251"/>
      <c r="R4" s="1250" t="s">
        <v>364</v>
      </c>
      <c r="S4" s="1251"/>
      <c r="T4" s="1258"/>
    </row>
    <row r="5" spans="1:20" ht="13.5" thickBot="1" x14ac:dyDescent="0.25">
      <c r="C5" s="1232"/>
      <c r="D5" s="1233"/>
      <c r="E5" s="1234"/>
      <c r="F5" s="83" t="s">
        <v>188</v>
      </c>
      <c r="G5" s="51" t="s">
        <v>189</v>
      </c>
      <c r="H5" s="642" t="s">
        <v>74</v>
      </c>
      <c r="I5" s="50" t="s">
        <v>188</v>
      </c>
      <c r="J5" s="51" t="s">
        <v>189</v>
      </c>
      <c r="K5" s="642" t="s">
        <v>74</v>
      </c>
      <c r="L5" s="50" t="s">
        <v>188</v>
      </c>
      <c r="M5" s="51" t="s">
        <v>189</v>
      </c>
      <c r="N5" s="642" t="s">
        <v>74</v>
      </c>
      <c r="O5" s="50" t="s">
        <v>188</v>
      </c>
      <c r="P5" s="51" t="s">
        <v>189</v>
      </c>
      <c r="Q5" s="51" t="s">
        <v>74</v>
      </c>
      <c r="R5" s="83" t="s">
        <v>188</v>
      </c>
      <c r="S5" s="51" t="s">
        <v>189</v>
      </c>
      <c r="T5" s="52" t="s">
        <v>74</v>
      </c>
    </row>
    <row r="6" spans="1:20" ht="14.25" customHeight="1" thickTop="1" x14ac:dyDescent="0.2">
      <c r="C6" s="1244" t="s">
        <v>39</v>
      </c>
      <c r="D6" s="1238" t="s">
        <v>40</v>
      </c>
      <c r="E6" s="643" t="s">
        <v>11</v>
      </c>
      <c r="F6" s="53">
        <v>23698396</v>
      </c>
      <c r="G6" s="77">
        <f>F6/F29*100</f>
        <v>20.586186423696855</v>
      </c>
      <c r="H6" s="644">
        <v>100</v>
      </c>
      <c r="I6" s="53">
        <v>24635767</v>
      </c>
      <c r="J6" s="77">
        <f>I6/I29*100</f>
        <v>20.229469685956435</v>
      </c>
      <c r="K6" s="644">
        <f>I6/F6*100</f>
        <v>103.95541959886229</v>
      </c>
      <c r="L6" s="58">
        <v>25606837</v>
      </c>
      <c r="M6" s="77">
        <f>L6/L29*100</f>
        <v>20.332974406579986</v>
      </c>
      <c r="N6" s="644">
        <f>L6/F6*100</f>
        <v>108.05303869510831</v>
      </c>
      <c r="O6" s="106">
        <v>26488205</v>
      </c>
      <c r="P6" s="77">
        <f>O6/O29*100</f>
        <v>16.542557435604685</v>
      </c>
      <c r="Q6" s="84">
        <f>O6/F6*100</f>
        <v>111.7721427222332</v>
      </c>
      <c r="R6" s="106">
        <v>26849290</v>
      </c>
      <c r="S6" s="107">
        <f>R6/R29*100</f>
        <v>18.557597636452925</v>
      </c>
      <c r="T6" s="108">
        <f>R6/F6*100</f>
        <v>113.29581124393397</v>
      </c>
    </row>
    <row r="7" spans="1:20" x14ac:dyDescent="0.2">
      <c r="C7" s="1245"/>
      <c r="D7" s="1239"/>
      <c r="E7" s="645" t="s">
        <v>12</v>
      </c>
      <c r="F7" s="11">
        <v>354230</v>
      </c>
      <c r="G7" s="54">
        <f>F7/F29*100</f>
        <v>0.3077104803576638</v>
      </c>
      <c r="H7" s="22">
        <v>100</v>
      </c>
      <c r="I7" s="11">
        <v>357350</v>
      </c>
      <c r="J7" s="54">
        <f>I7/I29*100</f>
        <v>0.29343519088634556</v>
      </c>
      <c r="K7" s="22">
        <f t="shared" ref="K7:K29" si="0">I7/F7*100</f>
        <v>100.88078367162578</v>
      </c>
      <c r="L7" s="27">
        <v>365366</v>
      </c>
      <c r="M7" s="54">
        <f>L7/L29*100</f>
        <v>0.29011695302447948</v>
      </c>
      <c r="N7" s="22">
        <f t="shared" ref="N7:N29" si="1">L7/F7*100</f>
        <v>103.14372018180278</v>
      </c>
      <c r="O7" s="109">
        <v>371558</v>
      </c>
      <c r="P7" s="54">
        <f>O7/O29*100</f>
        <v>0.23204741716769425</v>
      </c>
      <c r="Q7" s="22">
        <f t="shared" ref="Q7:Q29" si="2">O7/F7*100</f>
        <v>104.89173700702933</v>
      </c>
      <c r="R7" s="109">
        <v>377937</v>
      </c>
      <c r="S7" s="110">
        <f>R7/R29*100</f>
        <v>0.26122116368544973</v>
      </c>
      <c r="T7" s="111">
        <f t="shared" ref="T7:T29" si="3">R7/F7*100</f>
        <v>106.69254439206166</v>
      </c>
    </row>
    <row r="8" spans="1:20" x14ac:dyDescent="0.2">
      <c r="C8" s="1245"/>
      <c r="D8" s="1239"/>
      <c r="E8" s="645" t="s">
        <v>13</v>
      </c>
      <c r="F8" s="10">
        <v>86514</v>
      </c>
      <c r="G8" s="54">
        <f>F8/F29*100</f>
        <v>7.51524842550403E-2</v>
      </c>
      <c r="H8" s="22">
        <v>100</v>
      </c>
      <c r="I8" s="10">
        <v>93320</v>
      </c>
      <c r="J8" s="54">
        <f>I8/I29*100</f>
        <v>7.6628996819683132E-2</v>
      </c>
      <c r="K8" s="22">
        <f t="shared" si="0"/>
        <v>107.86693483135676</v>
      </c>
      <c r="L8" s="23">
        <v>71418</v>
      </c>
      <c r="M8" s="54">
        <f>L8/L29*100</f>
        <v>5.6709087739697399E-2</v>
      </c>
      <c r="N8" s="22">
        <f t="shared" si="1"/>
        <v>82.550801026423471</v>
      </c>
      <c r="O8" s="112">
        <v>69260</v>
      </c>
      <c r="P8" s="54">
        <f>O8/O29*100</f>
        <v>4.3254630806050479E-2</v>
      </c>
      <c r="Q8" s="22">
        <f t="shared" si="2"/>
        <v>80.05640705550546</v>
      </c>
      <c r="R8" s="112">
        <v>65896</v>
      </c>
      <c r="S8" s="110">
        <f>R8/R29*100</f>
        <v>4.5545765040777682E-2</v>
      </c>
      <c r="T8" s="111">
        <f t="shared" si="3"/>
        <v>76.168019048940067</v>
      </c>
    </row>
    <row r="9" spans="1:20" x14ac:dyDescent="0.2">
      <c r="C9" s="1245"/>
      <c r="D9" s="1239"/>
      <c r="E9" s="645" t="s">
        <v>190</v>
      </c>
      <c r="F9" s="10">
        <v>357157</v>
      </c>
      <c r="G9" s="54">
        <f>F9/F29*100</f>
        <v>0.31025308989386025</v>
      </c>
      <c r="H9" s="22">
        <v>100</v>
      </c>
      <c r="I9" s="10">
        <v>311430</v>
      </c>
      <c r="J9" s="54">
        <f>I9/I29*100</f>
        <v>0.25572833775775738</v>
      </c>
      <c r="K9" s="22">
        <f t="shared" si="0"/>
        <v>87.19694700089876</v>
      </c>
      <c r="L9" s="23">
        <v>356130</v>
      </c>
      <c r="M9" s="54">
        <v>0.2</v>
      </c>
      <c r="N9" s="22">
        <f t="shared" si="1"/>
        <v>99.712451386925082</v>
      </c>
      <c r="O9" s="112">
        <v>336079</v>
      </c>
      <c r="P9" s="54">
        <v>0.3</v>
      </c>
      <c r="Q9" s="22">
        <f t="shared" si="2"/>
        <v>94.098393703609347</v>
      </c>
      <c r="R9" s="112">
        <v>475986</v>
      </c>
      <c r="S9" s="110">
        <f>R9/R29*100</f>
        <v>0.32899032594845828</v>
      </c>
      <c r="T9" s="111">
        <f t="shared" si="3"/>
        <v>133.27080247622195</v>
      </c>
    </row>
    <row r="10" spans="1:20" x14ac:dyDescent="0.2">
      <c r="C10" s="1245"/>
      <c r="D10" s="1239"/>
      <c r="E10" s="645" t="s">
        <v>191</v>
      </c>
      <c r="F10" s="10">
        <v>359606</v>
      </c>
      <c r="G10" s="54">
        <f>F10/F29*100</f>
        <v>0.312380473137504</v>
      </c>
      <c r="H10" s="22">
        <v>100</v>
      </c>
      <c r="I10" s="10">
        <v>255250</v>
      </c>
      <c r="J10" s="54">
        <f>I10/I29*100</f>
        <v>0.20959656491881828</v>
      </c>
      <c r="K10" s="22">
        <f t="shared" si="0"/>
        <v>70.980461950023084</v>
      </c>
      <c r="L10" s="23">
        <v>220783</v>
      </c>
      <c r="M10" s="54">
        <f>L10/L29*100</f>
        <v>0.17531158137211361</v>
      </c>
      <c r="N10" s="22">
        <f t="shared" si="1"/>
        <v>61.395805409253455</v>
      </c>
      <c r="O10" s="112">
        <v>393723</v>
      </c>
      <c r="P10" s="54">
        <f>O10/O29*100</f>
        <v>0.24589002317139205</v>
      </c>
      <c r="Q10" s="22">
        <f t="shared" si="2"/>
        <v>109.48732779764521</v>
      </c>
      <c r="R10" s="112">
        <v>584745</v>
      </c>
      <c r="S10" s="110">
        <f>R10/R29*100</f>
        <v>0.404161988265897</v>
      </c>
      <c r="T10" s="111">
        <f t="shared" si="3"/>
        <v>162.60713113796768</v>
      </c>
    </row>
    <row r="11" spans="1:20" x14ac:dyDescent="0.2">
      <c r="C11" s="1245"/>
      <c r="D11" s="1239"/>
      <c r="E11" s="645" t="s">
        <v>14</v>
      </c>
      <c r="F11" s="10">
        <v>6097794</v>
      </c>
      <c r="G11" s="54">
        <v>5.9</v>
      </c>
      <c r="H11" s="22">
        <v>100</v>
      </c>
      <c r="I11" s="10">
        <v>5202071</v>
      </c>
      <c r="J11" s="54">
        <v>5.9</v>
      </c>
      <c r="K11" s="22">
        <f t="shared" si="0"/>
        <v>85.310704166129597</v>
      </c>
      <c r="L11" s="23">
        <v>4978987</v>
      </c>
      <c r="M11" s="54">
        <v>4.3</v>
      </c>
      <c r="N11" s="22">
        <f t="shared" si="1"/>
        <v>81.652266376988138</v>
      </c>
      <c r="O11" s="112">
        <v>6078039</v>
      </c>
      <c r="P11" s="54">
        <f>O11/O29*100</f>
        <v>3.7958898782814936</v>
      </c>
      <c r="Q11" s="22">
        <f t="shared" si="2"/>
        <v>99.676030380822965</v>
      </c>
      <c r="R11" s="112">
        <v>6688203</v>
      </c>
      <c r="S11" s="110">
        <f>R11/R29*100</f>
        <v>4.6227285781082985</v>
      </c>
      <c r="T11" s="111">
        <f t="shared" si="3"/>
        <v>109.68233757978705</v>
      </c>
    </row>
    <row r="12" spans="1:20" x14ac:dyDescent="0.2">
      <c r="C12" s="1245"/>
      <c r="D12" s="1239"/>
      <c r="E12" s="645" t="s">
        <v>15</v>
      </c>
      <c r="F12" s="10">
        <v>203368</v>
      </c>
      <c r="G12" s="104">
        <f>F12/F29*100</f>
        <v>0.17666054532190206</v>
      </c>
      <c r="H12" s="22">
        <v>100</v>
      </c>
      <c r="I12" s="10">
        <v>213227</v>
      </c>
      <c r="J12" s="104">
        <f>I12/I29*100</f>
        <v>0.17508970322407388</v>
      </c>
      <c r="K12" s="22">
        <f t="shared" si="0"/>
        <v>104.84786200385507</v>
      </c>
      <c r="L12" s="23">
        <v>107453</v>
      </c>
      <c r="M12" s="104">
        <f>L12/L29*100</f>
        <v>8.5322490197061021E-2</v>
      </c>
      <c r="N12" s="22">
        <f t="shared" si="1"/>
        <v>52.836729475630385</v>
      </c>
      <c r="O12" s="112">
        <v>0</v>
      </c>
      <c r="P12" s="104">
        <f>O12/O29*100</f>
        <v>0</v>
      </c>
      <c r="Q12" s="22">
        <f t="shared" si="2"/>
        <v>0</v>
      </c>
      <c r="R12" s="112">
        <v>0</v>
      </c>
      <c r="S12" s="113">
        <f>R12/R29*100</f>
        <v>0</v>
      </c>
      <c r="T12" s="111">
        <f t="shared" si="3"/>
        <v>0</v>
      </c>
    </row>
    <row r="13" spans="1:20" s="647" customFormat="1" x14ac:dyDescent="0.2">
      <c r="A13" s="175"/>
      <c r="B13" s="175"/>
      <c r="C13" s="1245"/>
      <c r="D13" s="1239"/>
      <c r="E13" s="646" t="s">
        <v>339</v>
      </c>
      <c r="F13" s="136">
        <v>0</v>
      </c>
      <c r="G13" s="110">
        <v>0</v>
      </c>
      <c r="H13" s="137" t="s">
        <v>223</v>
      </c>
      <c r="I13" s="136">
        <v>0</v>
      </c>
      <c r="J13" s="110">
        <v>0</v>
      </c>
      <c r="K13" s="137" t="s">
        <v>223</v>
      </c>
      <c r="L13" s="109">
        <v>37967</v>
      </c>
      <c r="M13" s="110">
        <v>0</v>
      </c>
      <c r="N13" s="137" t="s">
        <v>223</v>
      </c>
      <c r="O13" s="109">
        <v>65049</v>
      </c>
      <c r="P13" s="110">
        <v>0</v>
      </c>
      <c r="Q13" s="137" t="s">
        <v>223</v>
      </c>
      <c r="R13" s="109">
        <v>83502</v>
      </c>
      <c r="S13" s="113">
        <f>R13/R29*100</f>
        <v>5.7714618071431009E-2</v>
      </c>
      <c r="T13" s="114" t="s">
        <v>223</v>
      </c>
    </row>
    <row r="14" spans="1:20" x14ac:dyDescent="0.2">
      <c r="C14" s="1245"/>
      <c r="D14" s="1239"/>
      <c r="E14" s="645" t="s">
        <v>16</v>
      </c>
      <c r="F14" s="21">
        <v>163389</v>
      </c>
      <c r="G14" s="54">
        <f>F14/F29*100</f>
        <v>0.14193181739310146</v>
      </c>
      <c r="H14" s="22">
        <v>100</v>
      </c>
      <c r="I14" s="21">
        <v>184263</v>
      </c>
      <c r="J14" s="54">
        <f>I14/I29*100</f>
        <v>0.15130613845890778</v>
      </c>
      <c r="K14" s="22">
        <f t="shared" si="0"/>
        <v>112.77564585131191</v>
      </c>
      <c r="L14" s="59">
        <v>753829</v>
      </c>
      <c r="M14" s="54">
        <f>L14/L29*100</f>
        <v>0.59857395756991716</v>
      </c>
      <c r="N14" s="22">
        <f t="shared" si="1"/>
        <v>461.37071651090349</v>
      </c>
      <c r="O14" s="115">
        <v>218495</v>
      </c>
      <c r="P14" s="54">
        <v>0.6</v>
      </c>
      <c r="Q14" s="22">
        <f t="shared" si="2"/>
        <v>133.72687267808726</v>
      </c>
      <c r="R14" s="115">
        <v>207244</v>
      </c>
      <c r="S14" s="110">
        <f>R14/R29*100</f>
        <v>0.14324217752383953</v>
      </c>
      <c r="T14" s="111">
        <f t="shared" si="3"/>
        <v>126.84085219935245</v>
      </c>
    </row>
    <row r="15" spans="1:20" x14ac:dyDescent="0.2">
      <c r="C15" s="1245"/>
      <c r="D15" s="1239"/>
      <c r="E15" s="645" t="s">
        <v>17</v>
      </c>
      <c r="F15" s="21">
        <v>38419901</v>
      </c>
      <c r="G15" s="54">
        <f>F15/F29*100</f>
        <v>33.374378770866066</v>
      </c>
      <c r="H15" s="22">
        <v>100</v>
      </c>
      <c r="I15" s="21">
        <v>42615677</v>
      </c>
      <c r="J15" s="54">
        <f>I15/I29*100</f>
        <v>34.993533833065193</v>
      </c>
      <c r="K15" s="22">
        <f t="shared" si="0"/>
        <v>110.92084021767781</v>
      </c>
      <c r="L15" s="59">
        <v>44252032</v>
      </c>
      <c r="M15" s="54">
        <f>L15/L29*100</f>
        <v>35.138093552716356</v>
      </c>
      <c r="N15" s="22">
        <f t="shared" si="1"/>
        <v>115.17997404522202</v>
      </c>
      <c r="O15" s="115">
        <v>40210766</v>
      </c>
      <c r="P15" s="54">
        <f>O15/O29*100</f>
        <v>25.11264565057013</v>
      </c>
      <c r="Q15" s="22">
        <f t="shared" si="2"/>
        <v>104.66129519698659</v>
      </c>
      <c r="R15" s="115">
        <v>43338002</v>
      </c>
      <c r="S15" s="110">
        <f>R15/R29*100</f>
        <v>29.954207484957408</v>
      </c>
      <c r="T15" s="111">
        <f t="shared" si="3"/>
        <v>112.80092054375675</v>
      </c>
    </row>
    <row r="16" spans="1:20" ht="13.5" thickBot="1" x14ac:dyDescent="0.25">
      <c r="C16" s="1245"/>
      <c r="D16" s="1239"/>
      <c r="E16" s="648" t="s">
        <v>18</v>
      </c>
      <c r="F16" s="21">
        <v>25838</v>
      </c>
      <c r="G16" s="74">
        <f>F16/F29*100</f>
        <v>2.2444805328406165E-2</v>
      </c>
      <c r="H16" s="80">
        <v>100</v>
      </c>
      <c r="I16" s="21">
        <v>23343</v>
      </c>
      <c r="J16" s="74">
        <f>I16/I29*100</f>
        <v>1.9167924054456317E-2</v>
      </c>
      <c r="K16" s="80">
        <f t="shared" si="0"/>
        <v>90.34367985138168</v>
      </c>
      <c r="L16" s="59">
        <v>21846</v>
      </c>
      <c r="M16" s="74">
        <f>L16/L29*100</f>
        <v>1.7346701542488296E-2</v>
      </c>
      <c r="N16" s="80">
        <f t="shared" si="1"/>
        <v>84.549887762210702</v>
      </c>
      <c r="O16" s="115">
        <v>23708</v>
      </c>
      <c r="P16" s="74">
        <v>0</v>
      </c>
      <c r="Q16" s="80">
        <f t="shared" si="2"/>
        <v>91.756327889155514</v>
      </c>
      <c r="R16" s="115">
        <v>24020</v>
      </c>
      <c r="S16" s="110">
        <f>R16/R29*100</f>
        <v>1.6602058945603376E-2</v>
      </c>
      <c r="T16" s="116">
        <f t="shared" si="3"/>
        <v>92.963851691307369</v>
      </c>
    </row>
    <row r="17" spans="3:20" ht="14" thickTop="1" thickBot="1" x14ac:dyDescent="0.25">
      <c r="C17" s="1245"/>
      <c r="D17" s="1240"/>
      <c r="E17" s="649" t="s">
        <v>19</v>
      </c>
      <c r="F17" s="25">
        <v>69766193</v>
      </c>
      <c r="G17" s="81">
        <f>F17/F29*100</f>
        <v>60.60409553328482</v>
      </c>
      <c r="H17" s="82">
        <v>100</v>
      </c>
      <c r="I17" s="25">
        <v>73891698</v>
      </c>
      <c r="J17" s="81">
        <f>I17/I29*100</f>
        <v>60.67559677499986</v>
      </c>
      <c r="K17" s="82">
        <f t="shared" si="0"/>
        <v>105.91332968390579</v>
      </c>
      <c r="L17" s="25">
        <v>76772648</v>
      </c>
      <c r="M17" s="81">
        <f>L17/L29*100</f>
        <v>60.960917856015342</v>
      </c>
      <c r="N17" s="82">
        <f t="shared" si="1"/>
        <v>110.04276526884591</v>
      </c>
      <c r="O17" s="24">
        <v>74254882</v>
      </c>
      <c r="P17" s="81">
        <f>O17/O29*100</f>
        <v>46.374061600589712</v>
      </c>
      <c r="Q17" s="82">
        <f t="shared" si="2"/>
        <v>106.43390273567026</v>
      </c>
      <c r="R17" s="117">
        <f>SUM(R6:R16)</f>
        <v>78694825</v>
      </c>
      <c r="S17" s="118">
        <f>R17/R29*100</f>
        <v>54.39201179700008</v>
      </c>
      <c r="T17" s="119">
        <f t="shared" si="3"/>
        <v>112.79793495396832</v>
      </c>
    </row>
    <row r="18" spans="3:20" ht="13.5" customHeight="1" x14ac:dyDescent="0.2">
      <c r="C18" s="1245"/>
      <c r="D18" s="1241" t="s">
        <v>41</v>
      </c>
      <c r="E18" s="650" t="s">
        <v>20</v>
      </c>
      <c r="F18" s="12">
        <v>2139995</v>
      </c>
      <c r="G18" s="54">
        <f>F18/F29*100</f>
        <v>1.8589585563419209</v>
      </c>
      <c r="H18" s="76">
        <v>100</v>
      </c>
      <c r="I18" s="35">
        <v>2401993</v>
      </c>
      <c r="J18" s="54">
        <f>I18/I29*100</f>
        <v>1.9723779892616926</v>
      </c>
      <c r="K18" s="76">
        <f t="shared" si="0"/>
        <v>112.24292580122849</v>
      </c>
      <c r="L18" s="35">
        <v>2072144</v>
      </c>
      <c r="M18" s="54">
        <f>L18/L29*100</f>
        <v>1.6453750581826365</v>
      </c>
      <c r="N18" s="76">
        <f t="shared" si="1"/>
        <v>96.829385115385776</v>
      </c>
      <c r="O18" s="120">
        <v>1492061</v>
      </c>
      <c r="P18" s="54">
        <f>O18/O29*100</f>
        <v>0.93183002736220744</v>
      </c>
      <c r="Q18" s="76">
        <f t="shared" si="2"/>
        <v>69.722639538877431</v>
      </c>
      <c r="R18" s="120">
        <v>1596917</v>
      </c>
      <c r="S18" s="110">
        <f>R18/R29*100</f>
        <v>1.1037514639981725</v>
      </c>
      <c r="T18" s="121">
        <f t="shared" si="3"/>
        <v>74.622464071177745</v>
      </c>
    </row>
    <row r="19" spans="3:20" x14ac:dyDescent="0.2">
      <c r="C19" s="1245"/>
      <c r="D19" s="1239"/>
      <c r="E19" s="645" t="s">
        <v>21</v>
      </c>
      <c r="F19" s="11">
        <v>2192586</v>
      </c>
      <c r="G19" s="54">
        <v>1.9</v>
      </c>
      <c r="H19" s="22">
        <v>100</v>
      </c>
      <c r="I19" s="27">
        <v>2180041</v>
      </c>
      <c r="J19" s="54">
        <f>I19/I29*100</f>
        <v>1.7901238197147327</v>
      </c>
      <c r="K19" s="22">
        <f t="shared" si="0"/>
        <v>99.427844563451558</v>
      </c>
      <c r="L19" s="27">
        <v>2254555</v>
      </c>
      <c r="M19" s="54">
        <v>1.8</v>
      </c>
      <c r="N19" s="22">
        <f t="shared" si="1"/>
        <v>102.82629734934001</v>
      </c>
      <c r="O19" s="109">
        <v>2159935</v>
      </c>
      <c r="P19" s="54">
        <f>O19/O29*100</f>
        <v>1.3489343198103763</v>
      </c>
      <c r="Q19" s="22">
        <f t="shared" si="2"/>
        <v>98.510845184635869</v>
      </c>
      <c r="R19" s="109">
        <v>2162719</v>
      </c>
      <c r="S19" s="110">
        <f>R19/R29*100</f>
        <v>1.4948204962854448</v>
      </c>
      <c r="T19" s="111">
        <f t="shared" si="3"/>
        <v>98.637818539386828</v>
      </c>
    </row>
    <row r="20" spans="3:20" x14ac:dyDescent="0.2">
      <c r="C20" s="1245"/>
      <c r="D20" s="1239"/>
      <c r="E20" s="645" t="s">
        <v>22</v>
      </c>
      <c r="F20" s="10">
        <v>22277498</v>
      </c>
      <c r="G20" s="54">
        <f>F20/F29*100</f>
        <v>19.351888916090939</v>
      </c>
      <c r="H20" s="22">
        <v>100</v>
      </c>
      <c r="I20" s="23">
        <v>22901692</v>
      </c>
      <c r="J20" s="54">
        <f>I20/I29*100</f>
        <v>18.805547400700416</v>
      </c>
      <c r="K20" s="22">
        <f t="shared" si="0"/>
        <v>102.80190351717235</v>
      </c>
      <c r="L20" s="23">
        <v>24045535</v>
      </c>
      <c r="M20" s="54">
        <f>L20/L29*100</f>
        <v>19.09323075503325</v>
      </c>
      <c r="N20" s="22">
        <f t="shared" si="1"/>
        <v>107.93642535620471</v>
      </c>
      <c r="O20" s="112">
        <v>54907687</v>
      </c>
      <c r="P20" s="54">
        <f>O20/O29*100</f>
        <v>34.291246456817461</v>
      </c>
      <c r="Q20" s="22">
        <f t="shared" si="2"/>
        <v>246.47151578691648</v>
      </c>
      <c r="R20" s="112">
        <v>34289452</v>
      </c>
      <c r="S20" s="110">
        <f>R20/R29*100</f>
        <v>23.700062586029873</v>
      </c>
      <c r="T20" s="111">
        <f t="shared" si="3"/>
        <v>153.91967266701135</v>
      </c>
    </row>
    <row r="21" spans="3:20" x14ac:dyDescent="0.2">
      <c r="C21" s="1245"/>
      <c r="D21" s="1239"/>
      <c r="E21" s="645" t="s">
        <v>23</v>
      </c>
      <c r="F21" s="21">
        <v>8152115</v>
      </c>
      <c r="G21" s="54">
        <f>F21/F29*100</f>
        <v>7.0815324014931429</v>
      </c>
      <c r="H21" s="22">
        <v>100</v>
      </c>
      <c r="I21" s="59">
        <v>9012789</v>
      </c>
      <c r="J21" s="54">
        <f>I21/I29*100</f>
        <v>7.4007820361924033</v>
      </c>
      <c r="K21" s="22">
        <f t="shared" si="0"/>
        <v>110.55767736348174</v>
      </c>
      <c r="L21" s="59">
        <v>9704748</v>
      </c>
      <c r="M21" s="54">
        <f>L21/L29*100</f>
        <v>7.7060041701483213</v>
      </c>
      <c r="N21" s="22">
        <f t="shared" si="1"/>
        <v>119.04576910409139</v>
      </c>
      <c r="O21" s="115">
        <v>11824664</v>
      </c>
      <c r="P21" s="54">
        <f>O21/O29*100</f>
        <v>7.3848032879814633</v>
      </c>
      <c r="Q21" s="22">
        <f t="shared" si="2"/>
        <v>145.050259963212</v>
      </c>
      <c r="R21" s="115">
        <v>9900431</v>
      </c>
      <c r="S21" s="110">
        <f>R21/R29*100</f>
        <v>6.8429450061981258</v>
      </c>
      <c r="T21" s="111">
        <f t="shared" si="3"/>
        <v>121.44616458428273</v>
      </c>
    </row>
    <row r="22" spans="3:20" x14ac:dyDescent="0.2">
      <c r="C22" s="1245"/>
      <c r="D22" s="1239"/>
      <c r="E22" s="645" t="s">
        <v>24</v>
      </c>
      <c r="F22" s="10">
        <v>122412</v>
      </c>
      <c r="G22" s="54">
        <f>F22/F29*100</f>
        <v>0.10633615256060282</v>
      </c>
      <c r="H22" s="22">
        <v>100</v>
      </c>
      <c r="I22" s="23">
        <v>420350</v>
      </c>
      <c r="J22" s="54">
        <f>I22/I29*100</f>
        <v>0.34516715402007936</v>
      </c>
      <c r="K22" s="22">
        <f t="shared" si="0"/>
        <v>343.38953697349933</v>
      </c>
      <c r="L22" s="23">
        <v>328729</v>
      </c>
      <c r="M22" s="54">
        <f>L22/L29*100</f>
        <v>0.26102553562943498</v>
      </c>
      <c r="N22" s="22">
        <f t="shared" si="1"/>
        <v>268.54311668790643</v>
      </c>
      <c r="O22" s="112">
        <v>740633</v>
      </c>
      <c r="P22" s="54">
        <f>O22/O29*100</f>
        <v>0.46254413770975433</v>
      </c>
      <c r="Q22" s="22">
        <f t="shared" si="2"/>
        <v>605.03300330033005</v>
      </c>
      <c r="R22" s="112">
        <v>1941929</v>
      </c>
      <c r="S22" s="110">
        <f>R22/R29*100</f>
        <v>1.3422156422221738</v>
      </c>
      <c r="T22" s="111">
        <f t="shared" si="3"/>
        <v>1586.3877724406104</v>
      </c>
    </row>
    <row r="23" spans="3:20" x14ac:dyDescent="0.2">
      <c r="C23" s="1245"/>
      <c r="D23" s="1239"/>
      <c r="E23" s="645" t="s">
        <v>25</v>
      </c>
      <c r="F23" s="11">
        <v>467350</v>
      </c>
      <c r="G23" s="54">
        <f>F23/F29*100</f>
        <v>0.40597491176680167</v>
      </c>
      <c r="H23" s="22">
        <v>100</v>
      </c>
      <c r="I23" s="27">
        <v>433123</v>
      </c>
      <c r="J23" s="54">
        <f>I23/I29*100</f>
        <v>0.35565560425987591</v>
      </c>
      <c r="K23" s="22">
        <f t="shared" si="0"/>
        <v>92.676366748689418</v>
      </c>
      <c r="L23" s="27">
        <v>507866</v>
      </c>
      <c r="M23" s="54">
        <v>0.3</v>
      </c>
      <c r="N23" s="22">
        <f t="shared" si="1"/>
        <v>108.66930565956991</v>
      </c>
      <c r="O23" s="109">
        <v>822671</v>
      </c>
      <c r="P23" s="54">
        <v>0.4</v>
      </c>
      <c r="Q23" s="22">
        <f t="shared" si="2"/>
        <v>176.02888627367071</v>
      </c>
      <c r="R23" s="109">
        <v>1088642</v>
      </c>
      <c r="S23" s="110">
        <f>R23/R29*100</f>
        <v>0.75244374082679222</v>
      </c>
      <c r="T23" s="111">
        <f t="shared" si="3"/>
        <v>232.93933882529151</v>
      </c>
    </row>
    <row r="24" spans="3:20" x14ac:dyDescent="0.2">
      <c r="C24" s="1245"/>
      <c r="D24" s="1239"/>
      <c r="E24" s="645" t="s">
        <v>26</v>
      </c>
      <c r="F24" s="10">
        <v>2963039</v>
      </c>
      <c r="G24" s="54">
        <f>F24/F29*100</f>
        <v>2.5739156875716107</v>
      </c>
      <c r="H24" s="22">
        <v>100</v>
      </c>
      <c r="I24" s="23">
        <v>3864687</v>
      </c>
      <c r="J24" s="54">
        <f>I24/I29*100</f>
        <v>3.1734578636098449</v>
      </c>
      <c r="K24" s="22">
        <f t="shared" si="0"/>
        <v>130.42983909425425</v>
      </c>
      <c r="L24" s="23">
        <v>3302578</v>
      </c>
      <c r="M24" s="54">
        <f>L24/L29*100</f>
        <v>2.622394712386154</v>
      </c>
      <c r="N24" s="22">
        <f t="shared" si="1"/>
        <v>111.45914717963549</v>
      </c>
      <c r="O24" s="112">
        <v>4021319</v>
      </c>
      <c r="P24" s="54">
        <f>O24/O29*100</f>
        <v>2.5114159500195803</v>
      </c>
      <c r="Q24" s="22">
        <f t="shared" si="2"/>
        <v>135.71603343729191</v>
      </c>
      <c r="R24" s="112">
        <v>5050903</v>
      </c>
      <c r="S24" s="110">
        <f>R24/R29*100</f>
        <v>3.4910653344931277</v>
      </c>
      <c r="T24" s="111">
        <f t="shared" si="3"/>
        <v>170.46360172782067</v>
      </c>
    </row>
    <row r="25" spans="3:20" x14ac:dyDescent="0.2">
      <c r="C25" s="1245"/>
      <c r="D25" s="1239"/>
      <c r="E25" s="645" t="s">
        <v>27</v>
      </c>
      <c r="F25" s="11">
        <v>1589896</v>
      </c>
      <c r="G25" s="54">
        <f>F25/F29*100</f>
        <v>1.3811017188796211</v>
      </c>
      <c r="H25" s="22">
        <v>100</v>
      </c>
      <c r="I25" s="27">
        <v>1738094</v>
      </c>
      <c r="J25" s="54">
        <f>I25/I29*100</f>
        <v>1.4272224560470459</v>
      </c>
      <c r="K25" s="22">
        <f>I25/F25*100</f>
        <v>109.32123862189729</v>
      </c>
      <c r="L25" s="27">
        <v>1629509</v>
      </c>
      <c r="M25" s="54">
        <f>L25/L29*100</f>
        <v>1.2939030616038893</v>
      </c>
      <c r="N25" s="22">
        <f t="shared" si="1"/>
        <v>102.49154661688564</v>
      </c>
      <c r="O25" s="109">
        <v>2091740</v>
      </c>
      <c r="P25" s="54">
        <f>O25/O29*100</f>
        <v>1.30634480857996</v>
      </c>
      <c r="Q25" s="22">
        <f t="shared" si="2"/>
        <v>131.56458032475081</v>
      </c>
      <c r="R25" s="109">
        <v>2098651</v>
      </c>
      <c r="S25" s="110">
        <f>R25/R29*100</f>
        <v>1.4505382018421926</v>
      </c>
      <c r="T25" s="111">
        <f t="shared" si="3"/>
        <v>131.99926284486531</v>
      </c>
    </row>
    <row r="26" spans="3:20" x14ac:dyDescent="0.2">
      <c r="C26" s="1245"/>
      <c r="D26" s="1239"/>
      <c r="E26" s="645" t="s">
        <v>28</v>
      </c>
      <c r="F26" s="10">
        <v>4032067</v>
      </c>
      <c r="G26" s="54">
        <f>F26/F29*100</f>
        <v>3.5025527860550612</v>
      </c>
      <c r="H26" s="22">
        <v>100</v>
      </c>
      <c r="I26" s="23">
        <v>1922109</v>
      </c>
      <c r="J26" s="54">
        <f>I26/I29*100</f>
        <v>1.5783249512225068</v>
      </c>
      <c r="K26" s="22">
        <f t="shared" si="0"/>
        <v>47.670562021910847</v>
      </c>
      <c r="L26" s="23">
        <v>2806375</v>
      </c>
      <c r="M26" s="54">
        <f>L26/L29*100</f>
        <v>2.2283873268012724</v>
      </c>
      <c r="N26" s="22">
        <f t="shared" si="1"/>
        <v>69.601397992642489</v>
      </c>
      <c r="O26" s="112">
        <v>3988992</v>
      </c>
      <c r="P26" s="54">
        <f>O26/O29*100</f>
        <v>2.4912269166660255</v>
      </c>
      <c r="Q26" s="22">
        <f t="shared" si="2"/>
        <v>98.931689379169541</v>
      </c>
      <c r="R26" s="112">
        <v>5774381</v>
      </c>
      <c r="S26" s="110">
        <f>R26/R29*100</f>
        <v>3.9911163087582082</v>
      </c>
      <c r="T26" s="111">
        <f t="shared" si="3"/>
        <v>143.21143473062327</v>
      </c>
    </row>
    <row r="27" spans="3:20" ht="13.5" thickBot="1" x14ac:dyDescent="0.25">
      <c r="C27" s="1245"/>
      <c r="D27" s="1239"/>
      <c r="E27" s="648" t="s">
        <v>29</v>
      </c>
      <c r="F27" s="11">
        <v>1414800</v>
      </c>
      <c r="G27" s="74">
        <f>F27/F29*100</f>
        <v>1.2290003320159859</v>
      </c>
      <c r="H27" s="80">
        <v>100</v>
      </c>
      <c r="I27" s="27">
        <v>3015000</v>
      </c>
      <c r="J27" s="74">
        <f>I27/I29*100</f>
        <v>2.4757439499715459</v>
      </c>
      <c r="K27" s="80">
        <f t="shared" si="0"/>
        <v>213.10432569974554</v>
      </c>
      <c r="L27" s="27">
        <v>2512800</v>
      </c>
      <c r="M27" s="74">
        <f>L27/L29*100</f>
        <v>1.9952756402071132</v>
      </c>
      <c r="N27" s="80">
        <f t="shared" si="1"/>
        <v>177.60814249363867</v>
      </c>
      <c r="O27" s="109">
        <v>3817000</v>
      </c>
      <c r="P27" s="74">
        <f>O27/O29*100</f>
        <v>2.3838135400908849</v>
      </c>
      <c r="Q27" s="80">
        <f t="shared" si="2"/>
        <v>269.79078314956178</v>
      </c>
      <c r="R27" s="109">
        <v>2082000</v>
      </c>
      <c r="S27" s="122">
        <f>R27/R29*100</f>
        <v>1.4390294223458044</v>
      </c>
      <c r="T27" s="116">
        <f t="shared" si="3"/>
        <v>147.15860899067005</v>
      </c>
    </row>
    <row r="28" spans="3:20" ht="14" thickTop="1" thickBot="1" x14ac:dyDescent="0.25">
      <c r="C28" s="1245"/>
      <c r="D28" s="1239"/>
      <c r="E28" s="651" t="s">
        <v>19</v>
      </c>
      <c r="F28" s="78">
        <v>45351758</v>
      </c>
      <c r="G28" s="79">
        <f>F28/F29*100</f>
        <v>39.395904466715187</v>
      </c>
      <c r="H28" s="85">
        <v>100</v>
      </c>
      <c r="I28" s="78">
        <v>47889878</v>
      </c>
      <c r="J28" s="79">
        <f>I28/I29*100</f>
        <v>39.32440322500014</v>
      </c>
      <c r="K28" s="85">
        <f t="shared" si="0"/>
        <v>105.59651954396124</v>
      </c>
      <c r="L28" s="78">
        <v>49164839</v>
      </c>
      <c r="M28" s="79">
        <f>L28/L29*100</f>
        <v>39.039082143984658</v>
      </c>
      <c r="N28" s="85">
        <f t="shared" si="1"/>
        <v>108.40779093943833</v>
      </c>
      <c r="O28" s="28">
        <v>85866702</v>
      </c>
      <c r="P28" s="79">
        <f>O28/O29*100</f>
        <v>53.625938399410288</v>
      </c>
      <c r="Q28" s="85">
        <f t="shared" si="2"/>
        <v>189.33489193517042</v>
      </c>
      <c r="R28" s="123">
        <f>SUM(R18:R27)</f>
        <v>65986025</v>
      </c>
      <c r="S28" s="124">
        <f>R28/R29*100</f>
        <v>45.607988202999913</v>
      </c>
      <c r="T28" s="125">
        <f t="shared" si="3"/>
        <v>145.49827373836314</v>
      </c>
    </row>
    <row r="29" spans="3:20" ht="14" thickTop="1" thickBot="1" x14ac:dyDescent="0.25">
      <c r="C29" s="1246"/>
      <c r="D29" s="1242" t="s">
        <v>30</v>
      </c>
      <c r="E29" s="1243"/>
      <c r="F29" s="25">
        <v>115117951</v>
      </c>
      <c r="G29" s="652">
        <v>100</v>
      </c>
      <c r="H29" s="82">
        <v>100</v>
      </c>
      <c r="I29" s="25">
        <v>121781576</v>
      </c>
      <c r="J29" s="75">
        <v>100</v>
      </c>
      <c r="K29" s="82">
        <f t="shared" si="0"/>
        <v>105.78851946383236</v>
      </c>
      <c r="L29" s="25">
        <v>125937487</v>
      </c>
      <c r="M29" s="75">
        <v>100</v>
      </c>
      <c r="N29" s="82">
        <f t="shared" si="1"/>
        <v>109.39865234397719</v>
      </c>
      <c r="O29" s="25">
        <v>160121584</v>
      </c>
      <c r="P29" s="75">
        <v>100</v>
      </c>
      <c r="Q29" s="82">
        <f t="shared" si="2"/>
        <v>139.09349724266721</v>
      </c>
      <c r="R29" s="117">
        <f>R17+R28</f>
        <v>144680850</v>
      </c>
      <c r="S29" s="126">
        <v>100</v>
      </c>
      <c r="T29" s="119">
        <f t="shared" si="3"/>
        <v>125.68052918176072</v>
      </c>
    </row>
    <row r="30" spans="3:20" ht="13.5" thickBot="1" x14ac:dyDescent="0.25">
      <c r="C30" s="653"/>
      <c r="D30" s="654"/>
      <c r="E30" s="654"/>
      <c r="F30" s="655"/>
      <c r="G30" s="653"/>
      <c r="H30" s="653"/>
      <c r="I30" s="655"/>
      <c r="J30" s="653"/>
      <c r="K30" s="653"/>
      <c r="L30" s="655"/>
      <c r="M30" s="653"/>
      <c r="N30" s="653"/>
      <c r="O30" s="889"/>
      <c r="P30" s="889"/>
      <c r="Q30" s="889"/>
      <c r="R30" s="890"/>
      <c r="S30" s="1249" t="s">
        <v>393</v>
      </c>
      <c r="T30" s="1249"/>
    </row>
    <row r="31" spans="3:20" ht="13.5" customHeight="1" x14ac:dyDescent="0.2">
      <c r="C31" s="1235" t="s">
        <v>206</v>
      </c>
      <c r="D31" s="656" t="s">
        <v>31</v>
      </c>
      <c r="E31" s="657"/>
      <c r="F31" s="69">
        <v>637264</v>
      </c>
      <c r="G31" s="55">
        <f>F31/F42*100</f>
        <v>0.57800012161091208</v>
      </c>
      <c r="H31" s="658">
        <v>100</v>
      </c>
      <c r="I31" s="341">
        <v>630312</v>
      </c>
      <c r="J31" s="55">
        <f>I31/I42*100</f>
        <v>0.53561978833300405</v>
      </c>
      <c r="K31" s="658">
        <f>I31/F31*100</f>
        <v>98.909086344121121</v>
      </c>
      <c r="L31" s="69">
        <v>638186</v>
      </c>
      <c r="M31" s="55">
        <f>L31/L42*100</f>
        <v>0.53576773893532237</v>
      </c>
      <c r="N31" s="658">
        <f>L31/F31*100</f>
        <v>100.14468101132341</v>
      </c>
      <c r="O31" s="127">
        <v>640636</v>
      </c>
      <c r="P31" s="55">
        <f>O31/O42*100</f>
        <v>0.41580656088616885</v>
      </c>
      <c r="Q31" s="86">
        <f>O31/F31*100</f>
        <v>100.5291370609355</v>
      </c>
      <c r="R31" s="127">
        <v>629979</v>
      </c>
      <c r="S31" s="128">
        <f>R31/R42*100</f>
        <v>0.4505682960610457</v>
      </c>
      <c r="T31" s="129">
        <f>R31/F31*100</f>
        <v>98.856831705541197</v>
      </c>
    </row>
    <row r="32" spans="3:20" ht="13.5" customHeight="1" x14ac:dyDescent="0.2">
      <c r="C32" s="1236"/>
      <c r="D32" s="659" t="s">
        <v>32</v>
      </c>
      <c r="E32" s="660"/>
      <c r="F32" s="23">
        <v>10630239</v>
      </c>
      <c r="G32" s="56">
        <f>F32/F42*100</f>
        <v>9.6416546906039908</v>
      </c>
      <c r="H32" s="22">
        <v>100</v>
      </c>
      <c r="I32" s="342">
        <v>13512000</v>
      </c>
      <c r="J32" s="56">
        <f>I32/I42*100</f>
        <v>11.482082809712571</v>
      </c>
      <c r="K32" s="22">
        <f t="shared" ref="K32:K42" si="4">I32/F32*100</f>
        <v>127.1090894569727</v>
      </c>
      <c r="L32" s="23">
        <v>13767711</v>
      </c>
      <c r="M32" s="56">
        <f>L32/L42*100</f>
        <v>11.558221886385734</v>
      </c>
      <c r="N32" s="22">
        <f t="shared" ref="N32:N42" si="5">L32/F32*100</f>
        <v>129.51459510929152</v>
      </c>
      <c r="O32" s="112">
        <v>15397120</v>
      </c>
      <c r="P32" s="56">
        <f>O32/O42*100</f>
        <v>9.9935431582859042</v>
      </c>
      <c r="Q32" s="22">
        <f t="shared" ref="Q32:Q42" si="6">O32/F32*100</f>
        <v>144.84265123295913</v>
      </c>
      <c r="R32" s="112">
        <v>20943550</v>
      </c>
      <c r="S32" s="130">
        <f>R32/R42*100</f>
        <v>14.979070154670735</v>
      </c>
      <c r="T32" s="111">
        <f t="shared" ref="T32:T42" si="7">R32/F32*100</f>
        <v>197.01861830199678</v>
      </c>
    </row>
    <row r="33" spans="3:20" x14ac:dyDescent="0.2">
      <c r="C33" s="1236"/>
      <c r="D33" s="661" t="s">
        <v>192</v>
      </c>
      <c r="E33" s="645"/>
      <c r="F33" s="27">
        <v>5947372</v>
      </c>
      <c r="G33" s="56">
        <f>F33/F42*100</f>
        <v>5.3942820232514839</v>
      </c>
      <c r="H33" s="22">
        <v>100</v>
      </c>
      <c r="I33" s="343">
        <v>6599178</v>
      </c>
      <c r="J33" s="56">
        <f>I33/I42*100</f>
        <v>5.6077788833654072</v>
      </c>
      <c r="K33" s="22">
        <f t="shared" si="4"/>
        <v>110.95956331636899</v>
      </c>
      <c r="L33" s="27">
        <v>6825119</v>
      </c>
      <c r="M33" s="56">
        <f>L33/L42*100</f>
        <v>5.729800676596648</v>
      </c>
      <c r="N33" s="22">
        <f t="shared" si="5"/>
        <v>114.75856899484344</v>
      </c>
      <c r="O33" s="109">
        <v>6893954</v>
      </c>
      <c r="P33" s="56">
        <f>O33/O42*100</f>
        <v>4.4745398379851382</v>
      </c>
      <c r="Q33" s="22">
        <f t="shared" si="6"/>
        <v>115.91597095322102</v>
      </c>
      <c r="R33" s="109">
        <v>7756227</v>
      </c>
      <c r="S33" s="130">
        <f>R33/R42*100</f>
        <v>5.5473436150295115</v>
      </c>
      <c r="T33" s="111">
        <f t="shared" si="7"/>
        <v>130.41435780374928</v>
      </c>
    </row>
    <row r="34" spans="3:20" x14ac:dyDescent="0.2">
      <c r="C34" s="1236"/>
      <c r="D34" s="662" t="s">
        <v>193</v>
      </c>
      <c r="E34" s="650"/>
      <c r="F34" s="23">
        <v>3839415</v>
      </c>
      <c r="G34" s="56">
        <f>F34/F42*100</f>
        <v>3.4823594882415452</v>
      </c>
      <c r="H34" s="22">
        <v>100</v>
      </c>
      <c r="I34" s="342">
        <v>3812086</v>
      </c>
      <c r="J34" s="56">
        <f>I34/I42*100</f>
        <v>3.2393936596910859</v>
      </c>
      <c r="K34" s="22">
        <f t="shared" si="4"/>
        <v>99.288198853210702</v>
      </c>
      <c r="L34" s="23">
        <v>3935147</v>
      </c>
      <c r="M34" s="56">
        <f>L34/L42*100</f>
        <v>3.3036212179021742</v>
      </c>
      <c r="N34" s="22">
        <f t="shared" si="5"/>
        <v>102.49340068734429</v>
      </c>
      <c r="O34" s="112">
        <v>3943134</v>
      </c>
      <c r="P34" s="56">
        <f>O34/O42*100</f>
        <v>2.5593019868588756</v>
      </c>
      <c r="Q34" s="22">
        <f t="shared" si="6"/>
        <v>102.70142717054551</v>
      </c>
      <c r="R34" s="112">
        <v>4104800</v>
      </c>
      <c r="S34" s="130">
        <f>R34/R42*100</f>
        <v>2.9358006245785662</v>
      </c>
      <c r="T34" s="111">
        <f t="shared" si="7"/>
        <v>106.91212072672529</v>
      </c>
    </row>
    <row r="35" spans="3:20" ht="14.25" customHeight="1" x14ac:dyDescent="0.2">
      <c r="C35" s="1236"/>
      <c r="D35" s="663" t="s">
        <v>33</v>
      </c>
      <c r="E35" s="664"/>
      <c r="F35" s="27">
        <v>62909653</v>
      </c>
      <c r="G35" s="56">
        <f>F35/F42*100</f>
        <v>57.059220487114104</v>
      </c>
      <c r="H35" s="22">
        <v>100</v>
      </c>
      <c r="I35" s="343">
        <v>63776619</v>
      </c>
      <c r="J35" s="56">
        <f>I35/I42*100</f>
        <v>54.195413016687986</v>
      </c>
      <c r="K35" s="22">
        <f t="shared" si="4"/>
        <v>101.37811283111036</v>
      </c>
      <c r="L35" s="27">
        <v>64878272</v>
      </c>
      <c r="M35" s="56">
        <f>L35/L42*100</f>
        <v>54.466386124845791</v>
      </c>
      <c r="N35" s="22">
        <f t="shared" si="5"/>
        <v>103.12927969893586</v>
      </c>
      <c r="O35" s="109">
        <v>93391768</v>
      </c>
      <c r="P35" s="56">
        <f>O35/O42*100</f>
        <v>60.61618433425371</v>
      </c>
      <c r="Q35" s="22">
        <f t="shared" si="6"/>
        <v>148.45379611297491</v>
      </c>
      <c r="R35" s="109">
        <v>70989648</v>
      </c>
      <c r="S35" s="130">
        <f>R35/R42*100</f>
        <v>50.772620575183339</v>
      </c>
      <c r="T35" s="111">
        <f t="shared" si="7"/>
        <v>112.84380792880864</v>
      </c>
    </row>
    <row r="36" spans="3:20" x14ac:dyDescent="0.2">
      <c r="C36" s="1236"/>
      <c r="D36" s="665" t="s">
        <v>34</v>
      </c>
      <c r="E36" s="666"/>
      <c r="F36" s="23">
        <v>3698704</v>
      </c>
      <c r="G36" s="56">
        <f>F36/F42*100</f>
        <v>3.3547342417000916</v>
      </c>
      <c r="H36" s="22">
        <v>100</v>
      </c>
      <c r="I36" s="342">
        <v>3671957</v>
      </c>
      <c r="J36" s="56">
        <f>I36/I42*100</f>
        <v>3.120316337159839</v>
      </c>
      <c r="K36" s="22">
        <f t="shared" si="4"/>
        <v>99.276854811847613</v>
      </c>
      <c r="L36" s="23">
        <v>3709625</v>
      </c>
      <c r="M36" s="56">
        <f>L36/L42*100</f>
        <v>3.1142917559268697</v>
      </c>
      <c r="N36" s="22">
        <f t="shared" si="5"/>
        <v>100.2952655849184</v>
      </c>
      <c r="O36" s="112">
        <v>6243032</v>
      </c>
      <c r="P36" s="56">
        <f>O36/O42*100</f>
        <v>4.0520571204588887</v>
      </c>
      <c r="Q36" s="22">
        <f t="shared" si="6"/>
        <v>168.78971661425192</v>
      </c>
      <c r="R36" s="112">
        <v>9356433</v>
      </c>
      <c r="S36" s="130">
        <f>R36/R42*100</f>
        <v>6.6918295276816187</v>
      </c>
      <c r="T36" s="111">
        <f t="shared" si="7"/>
        <v>252.96517374734501</v>
      </c>
    </row>
    <row r="37" spans="3:20" x14ac:dyDescent="0.2">
      <c r="C37" s="1236"/>
      <c r="D37" s="665" t="s">
        <v>291</v>
      </c>
      <c r="E37" s="666"/>
      <c r="F37" s="27">
        <v>1573311</v>
      </c>
      <c r="G37" s="56">
        <f>F37/F42*100</f>
        <v>1.4269972088989584</v>
      </c>
      <c r="H37" s="22">
        <v>100</v>
      </c>
      <c r="I37" s="343">
        <v>1486964</v>
      </c>
      <c r="J37" s="56">
        <f>I37/I42*100</f>
        <v>1.2635763604989227</v>
      </c>
      <c r="K37" s="22">
        <f t="shared" si="4"/>
        <v>94.511765315312729</v>
      </c>
      <c r="L37" s="27">
        <v>1739053</v>
      </c>
      <c r="M37" s="56">
        <f>L37/L42*100</f>
        <v>1.4599638564598552</v>
      </c>
      <c r="N37" s="22">
        <f t="shared" si="5"/>
        <v>110.53459869027802</v>
      </c>
      <c r="O37" s="109">
        <v>2551029</v>
      </c>
      <c r="P37" s="56">
        <f>O37/O42*100</f>
        <v>1.6557524010684419</v>
      </c>
      <c r="Q37" s="22">
        <f t="shared" si="6"/>
        <v>162.14397534880263</v>
      </c>
      <c r="R37" s="109">
        <v>2595853</v>
      </c>
      <c r="S37" s="130">
        <f>R37/R42*100</f>
        <v>1.8565842084179849</v>
      </c>
      <c r="T37" s="111">
        <f t="shared" si="7"/>
        <v>164.99299884129712</v>
      </c>
    </row>
    <row r="38" spans="3:20" x14ac:dyDescent="0.2">
      <c r="C38" s="1236"/>
      <c r="D38" s="665" t="s">
        <v>35</v>
      </c>
      <c r="E38" s="666"/>
      <c r="F38" s="23">
        <v>8083219</v>
      </c>
      <c r="G38" s="61">
        <f>F38/F42*100</f>
        <v>7.331500861507374</v>
      </c>
      <c r="H38" s="22">
        <v>100</v>
      </c>
      <c r="I38" s="342">
        <v>9783000</v>
      </c>
      <c r="J38" s="61">
        <f>I38/I42*100</f>
        <v>8.31329308225415</v>
      </c>
      <c r="K38" s="22">
        <f t="shared" si="4"/>
        <v>121.02851599096844</v>
      </c>
      <c r="L38" s="23">
        <v>10840594</v>
      </c>
      <c r="M38" s="61">
        <f>L38/L42*100</f>
        <v>9.1008585836978906</v>
      </c>
      <c r="N38" s="22">
        <f t="shared" si="5"/>
        <v>134.11233816626768</v>
      </c>
      <c r="O38" s="112">
        <v>12338618</v>
      </c>
      <c r="P38" s="61">
        <f>O38/O42*100</f>
        <v>8.008414008373208</v>
      </c>
      <c r="Q38" s="22">
        <f t="shared" si="6"/>
        <v>152.64485596641634</v>
      </c>
      <c r="R38" s="112">
        <v>9257740</v>
      </c>
      <c r="S38" s="131">
        <f>R38/R42*100</f>
        <v>6.6212431480671352</v>
      </c>
      <c r="T38" s="111">
        <f t="shared" si="7"/>
        <v>114.53036222326773</v>
      </c>
    </row>
    <row r="39" spans="3:20" ht="13.5" customHeight="1" x14ac:dyDescent="0.2">
      <c r="C39" s="1236"/>
      <c r="D39" s="665" t="s">
        <v>36</v>
      </c>
      <c r="E39" s="666"/>
      <c r="F39" s="35">
        <v>9468885</v>
      </c>
      <c r="G39" s="56">
        <f>F39/F42*100</f>
        <v>8.5883035626047324</v>
      </c>
      <c r="H39" s="22">
        <v>100</v>
      </c>
      <c r="I39" s="344">
        <v>10696951</v>
      </c>
      <c r="J39" s="56">
        <f>I39/I42*100</f>
        <v>9.0899405856599831</v>
      </c>
      <c r="K39" s="22">
        <f t="shared" si="4"/>
        <v>112.96948901586619</v>
      </c>
      <c r="L39" s="35">
        <v>8976041</v>
      </c>
      <c r="M39" s="56">
        <f>L39/L42*100</f>
        <v>7.5355353943219532</v>
      </c>
      <c r="N39" s="22">
        <f t="shared" si="5"/>
        <v>94.795121072861264</v>
      </c>
      <c r="O39" s="120">
        <v>8955834</v>
      </c>
      <c r="P39" s="56">
        <f>O39/O42*100</f>
        <v>5.8128087328957809</v>
      </c>
      <c r="Q39" s="22">
        <f t="shared" si="6"/>
        <v>94.58171685472999</v>
      </c>
      <c r="R39" s="120">
        <v>9367758</v>
      </c>
      <c r="S39" s="130">
        <f>R39/R42*100</f>
        <v>6.6999292991865271</v>
      </c>
      <c r="T39" s="111">
        <f t="shared" si="7"/>
        <v>98.93200730603445</v>
      </c>
    </row>
    <row r="40" spans="3:20" x14ac:dyDescent="0.2">
      <c r="C40" s="1236"/>
      <c r="D40" s="665" t="s">
        <v>37</v>
      </c>
      <c r="E40" s="666"/>
      <c r="F40" s="27">
        <v>3465202</v>
      </c>
      <c r="G40" s="56">
        <v>4.7</v>
      </c>
      <c r="H40" s="22">
        <v>100</v>
      </c>
      <c r="I40" s="343">
        <v>3709931</v>
      </c>
      <c r="J40" s="56">
        <v>4.7</v>
      </c>
      <c r="K40" s="22">
        <f t="shared" si="4"/>
        <v>107.06247427999868</v>
      </c>
      <c r="L40" s="27">
        <v>3806420</v>
      </c>
      <c r="M40" s="56">
        <v>3.2</v>
      </c>
      <c r="N40" s="22">
        <f t="shared" si="5"/>
        <v>109.8469872752007</v>
      </c>
      <c r="O40" s="109">
        <v>3715556</v>
      </c>
      <c r="P40" s="56">
        <f>O40/O42*100</f>
        <v>2.4115918589338876</v>
      </c>
      <c r="Q40" s="22">
        <f t="shared" si="6"/>
        <v>107.2248024790474</v>
      </c>
      <c r="R40" s="109">
        <v>4816771</v>
      </c>
      <c r="S40" s="130">
        <f>R40/R42*100</f>
        <v>3.4450105511235445</v>
      </c>
      <c r="T40" s="111">
        <f t="shared" si="7"/>
        <v>139.00404651734587</v>
      </c>
    </row>
    <row r="41" spans="3:20" ht="13.5" thickBot="1" x14ac:dyDescent="0.25">
      <c r="C41" s="1236"/>
      <c r="D41" s="659" t="s">
        <v>38</v>
      </c>
      <c r="E41" s="660"/>
      <c r="F41" s="71" t="s">
        <v>356</v>
      </c>
      <c r="G41" s="72" t="s">
        <v>220</v>
      </c>
      <c r="H41" s="80">
        <v>100</v>
      </c>
      <c r="I41" s="345" t="s">
        <v>394</v>
      </c>
      <c r="J41" s="72" t="s">
        <v>220</v>
      </c>
      <c r="K41" s="80">
        <f>I41/F41*100</f>
        <v>119.76974369660347</v>
      </c>
      <c r="L41" s="102" t="s">
        <v>395</v>
      </c>
      <c r="M41" s="72" t="s">
        <v>220</v>
      </c>
      <c r="N41" s="80">
        <f t="shared" si="5"/>
        <v>97.006320761269706</v>
      </c>
      <c r="O41" s="132" t="s">
        <v>355</v>
      </c>
      <c r="P41" s="72" t="s">
        <v>220</v>
      </c>
      <c r="Q41" s="80">
        <f t="shared" si="6"/>
        <v>398.30520247273739</v>
      </c>
      <c r="R41" s="132" t="s">
        <v>396</v>
      </c>
      <c r="S41" s="133" t="s">
        <v>220</v>
      </c>
      <c r="T41" s="116">
        <f t="shared" si="7"/>
        <v>445.14134889213028</v>
      </c>
    </row>
    <row r="42" spans="3:20" ht="14" thickTop="1" thickBot="1" x14ac:dyDescent="0.25">
      <c r="C42" s="1237"/>
      <c r="D42" s="1247" t="s">
        <v>207</v>
      </c>
      <c r="E42" s="1248"/>
      <c r="F42" s="25">
        <v>110253264</v>
      </c>
      <c r="G42" s="73">
        <v>100</v>
      </c>
      <c r="H42" s="82">
        <v>100</v>
      </c>
      <c r="I42" s="346">
        <v>117678998</v>
      </c>
      <c r="J42" s="73">
        <v>100</v>
      </c>
      <c r="K42" s="82">
        <f t="shared" si="4"/>
        <v>106.73516023979117</v>
      </c>
      <c r="L42" s="24">
        <v>119116168</v>
      </c>
      <c r="M42" s="73">
        <v>100</v>
      </c>
      <c r="N42" s="82">
        <f t="shared" si="5"/>
        <v>108.03867720415062</v>
      </c>
      <c r="O42" s="24">
        <v>154070681</v>
      </c>
      <c r="P42" s="73">
        <v>100</v>
      </c>
      <c r="Q42" s="82">
        <f t="shared" si="6"/>
        <v>139.74251229423919</v>
      </c>
      <c r="R42" s="117">
        <f>SUM(R31:R41)</f>
        <v>139818759</v>
      </c>
      <c r="S42" s="134">
        <v>100</v>
      </c>
      <c r="T42" s="119">
        <f t="shared" si="7"/>
        <v>126.81598161121109</v>
      </c>
    </row>
    <row r="43" spans="3:20" x14ac:dyDescent="0.2">
      <c r="C43" s="667"/>
      <c r="D43" s="654"/>
      <c r="E43" s="654"/>
      <c r="F43" s="654"/>
      <c r="G43" s="48"/>
      <c r="H43" s="48"/>
      <c r="I43" s="48"/>
      <c r="J43" s="48"/>
      <c r="K43" s="654"/>
      <c r="L43" s="48"/>
      <c r="M43" s="48"/>
      <c r="N43" s="48"/>
      <c r="O43" s="48" t="s">
        <v>305</v>
      </c>
      <c r="P43" s="48"/>
      <c r="Q43" s="48"/>
    </row>
    <row r="44" spans="3:20" x14ac:dyDescent="0.2">
      <c r="C44" s="48"/>
      <c r="D44" s="48"/>
      <c r="E44" s="48"/>
      <c r="F44" s="48"/>
      <c r="G44" s="48"/>
      <c r="H44" s="48"/>
      <c r="I44" s="48"/>
      <c r="J44" s="48"/>
      <c r="K44" s="48"/>
      <c r="L44" s="48"/>
      <c r="M44" s="57"/>
      <c r="N44" s="48"/>
      <c r="O44" s="48"/>
      <c r="P44" s="57"/>
      <c r="Q44" s="48"/>
    </row>
  </sheetData>
  <mergeCells count="15">
    <mergeCell ref="S30:T30"/>
    <mergeCell ref="L4:N4"/>
    <mergeCell ref="I4:K4"/>
    <mergeCell ref="F4:H4"/>
    <mergeCell ref="O3:Q3"/>
    <mergeCell ref="O4:Q4"/>
    <mergeCell ref="R4:T4"/>
    <mergeCell ref="R3:T3"/>
    <mergeCell ref="C4:E5"/>
    <mergeCell ref="C31:C42"/>
    <mergeCell ref="D6:D17"/>
    <mergeCell ref="D18:D28"/>
    <mergeCell ref="D29:E29"/>
    <mergeCell ref="C6:C29"/>
    <mergeCell ref="D42:E42"/>
  </mergeCells>
  <phoneticPr fontId="2"/>
  <printOptions horizontalCentered="1" verticalCentered="1"/>
  <pageMargins left="0.75" right="0.75" top="1" bottom="1" header="0.51200000000000001" footer="0.51200000000000001"/>
  <pageSetup paperSize="9" scale="55" orientation="portrait" blackAndWhite="1" r:id="rId1"/>
  <headerFooter alignWithMargins="0"/>
  <ignoredErrors>
    <ignoredError sqref="F41:R4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3"/>
    <pageSetUpPr fitToPage="1"/>
  </sheetPr>
  <dimension ref="A1:X53"/>
  <sheetViews>
    <sheetView showGridLines="0" zoomScale="85" zoomScaleNormal="85" workbookViewId="0"/>
  </sheetViews>
  <sheetFormatPr defaultColWidth="9" defaultRowHeight="13" x14ac:dyDescent="0.2"/>
  <cols>
    <col min="1" max="1" width="9" style="175" customWidth="1"/>
    <col min="2" max="2" width="0.26953125" style="175" customWidth="1"/>
    <col min="3" max="3" width="6.36328125" style="173" customWidth="1"/>
    <col min="4" max="4" width="16.453125" style="173" customWidth="1"/>
    <col min="5" max="5" width="12" style="173" customWidth="1"/>
    <col min="6" max="6" width="7.08984375" style="699" customWidth="1"/>
    <col min="7" max="7" width="7.08984375" style="700" customWidth="1"/>
    <col min="8" max="8" width="7.08984375" style="701" customWidth="1"/>
    <col min="9" max="9" width="11.81640625" style="173" customWidth="1"/>
    <col min="10" max="10" width="7.08984375" style="702" customWidth="1"/>
    <col min="11" max="11" width="7.08984375" style="701" customWidth="1"/>
    <col min="12" max="12" width="7.08984375" style="173" customWidth="1"/>
    <col min="13" max="13" width="12.08984375" style="173" customWidth="1"/>
    <col min="14" max="16" width="7.08984375" style="173" customWidth="1"/>
    <col min="17" max="17" width="11.6328125" style="173" customWidth="1"/>
    <col min="18" max="18" width="7.08984375" style="173" customWidth="1"/>
    <col min="19" max="19" width="7.90625" style="173" customWidth="1"/>
    <col min="20" max="20" width="7.08984375" style="173" customWidth="1"/>
    <col min="21" max="21" width="12" style="173" customWidth="1"/>
    <col min="22" max="24" width="7.08984375" style="173" customWidth="1"/>
    <col min="25" max="16384" width="9" style="173"/>
  </cols>
  <sheetData>
    <row r="1" spans="1:24" s="175" customFormat="1" ht="16.5" x14ac:dyDescent="0.25">
      <c r="A1" s="175" t="s">
        <v>268</v>
      </c>
      <c r="C1" s="669" t="s">
        <v>271</v>
      </c>
    </row>
    <row r="2" spans="1:24" ht="16.5" x14ac:dyDescent="0.2">
      <c r="A2" s="175" t="s">
        <v>269</v>
      </c>
      <c r="C2" s="1259" t="s">
        <v>185</v>
      </c>
      <c r="D2" s="1259"/>
      <c r="E2" s="1259"/>
      <c r="F2" s="1259"/>
      <c r="G2" s="670"/>
      <c r="H2" s="176"/>
      <c r="I2" s="176"/>
      <c r="J2" s="176"/>
      <c r="K2" s="176"/>
      <c r="L2" s="176"/>
      <c r="M2" s="176"/>
      <c r="N2" s="176"/>
      <c r="O2" s="176"/>
      <c r="P2" s="176"/>
      <c r="Q2" s="176"/>
      <c r="R2" s="176"/>
      <c r="S2" s="176"/>
      <c r="T2" s="176"/>
    </row>
    <row r="3" spans="1:24" ht="13.5" thickBot="1" x14ac:dyDescent="0.25">
      <c r="C3" s="176"/>
      <c r="D3" s="176"/>
      <c r="E3" s="176"/>
      <c r="F3" s="671"/>
      <c r="G3" s="670"/>
      <c r="H3" s="672"/>
      <c r="I3" s="673"/>
      <c r="J3" s="176"/>
      <c r="K3" s="176"/>
      <c r="L3" s="674"/>
      <c r="M3" s="673"/>
      <c r="N3" s="176"/>
      <c r="O3" s="176"/>
      <c r="P3" s="674"/>
      <c r="Q3" s="176"/>
      <c r="R3" s="1260"/>
      <c r="S3" s="1260"/>
      <c r="T3" s="1260"/>
    </row>
    <row r="4" spans="1:24" x14ac:dyDescent="0.2">
      <c r="C4" s="1269" t="s">
        <v>43</v>
      </c>
      <c r="D4" s="1270"/>
      <c r="E4" s="1261" t="s">
        <v>346</v>
      </c>
      <c r="F4" s="1262"/>
      <c r="G4" s="1262"/>
      <c r="H4" s="1263"/>
      <c r="I4" s="1261" t="s">
        <v>314</v>
      </c>
      <c r="J4" s="1262"/>
      <c r="K4" s="1262"/>
      <c r="L4" s="1263"/>
      <c r="M4" s="1261" t="s">
        <v>327</v>
      </c>
      <c r="N4" s="1262"/>
      <c r="O4" s="1262"/>
      <c r="P4" s="1263"/>
      <c r="Q4" s="1275" t="s">
        <v>345</v>
      </c>
      <c r="R4" s="1276"/>
      <c r="S4" s="1276"/>
      <c r="T4" s="1277"/>
      <c r="U4" s="1276" t="s">
        <v>364</v>
      </c>
      <c r="V4" s="1276"/>
      <c r="W4" s="1276"/>
      <c r="X4" s="1278"/>
    </row>
    <row r="5" spans="1:24" x14ac:dyDescent="0.2">
      <c r="C5" s="1271"/>
      <c r="D5" s="1272"/>
      <c r="E5" s="177"/>
      <c r="F5" s="675"/>
      <c r="G5" s="199" t="s">
        <v>60</v>
      </c>
      <c r="H5" s="191"/>
      <c r="I5" s="177"/>
      <c r="J5" s="177"/>
      <c r="K5" s="157" t="s">
        <v>60</v>
      </c>
      <c r="L5" s="177"/>
      <c r="M5" s="177"/>
      <c r="N5" s="177"/>
      <c r="O5" s="157" t="s">
        <v>60</v>
      </c>
      <c r="P5" s="177"/>
      <c r="Q5" s="177"/>
      <c r="R5" s="157"/>
      <c r="S5" s="157" t="s">
        <v>60</v>
      </c>
      <c r="T5" s="177"/>
      <c r="U5" s="155"/>
      <c r="V5" s="157"/>
      <c r="W5" s="157" t="s">
        <v>60</v>
      </c>
      <c r="X5" s="158"/>
    </row>
    <row r="6" spans="1:24" ht="13.5" thickBot="1" x14ac:dyDescent="0.25">
      <c r="C6" s="1273"/>
      <c r="D6" s="1274"/>
      <c r="E6" s="160" t="s">
        <v>1</v>
      </c>
      <c r="F6" s="676" t="s">
        <v>10</v>
      </c>
      <c r="G6" s="200" t="s">
        <v>276</v>
      </c>
      <c r="H6" s="677" t="s">
        <v>2</v>
      </c>
      <c r="I6" s="178" t="s">
        <v>188</v>
      </c>
      <c r="J6" s="178" t="s">
        <v>189</v>
      </c>
      <c r="K6" s="179" t="s">
        <v>203</v>
      </c>
      <c r="L6" s="160" t="s">
        <v>74</v>
      </c>
      <c r="M6" s="178" t="s">
        <v>188</v>
      </c>
      <c r="N6" s="178" t="s">
        <v>189</v>
      </c>
      <c r="O6" s="179" t="s">
        <v>203</v>
      </c>
      <c r="P6" s="160" t="s">
        <v>74</v>
      </c>
      <c r="Q6" s="178" t="s">
        <v>188</v>
      </c>
      <c r="R6" s="178" t="s">
        <v>189</v>
      </c>
      <c r="S6" s="179" t="s">
        <v>189</v>
      </c>
      <c r="T6" s="160" t="s">
        <v>74</v>
      </c>
      <c r="U6" s="159" t="s">
        <v>188</v>
      </c>
      <c r="V6" s="178" t="s">
        <v>189</v>
      </c>
      <c r="W6" s="179" t="s">
        <v>189</v>
      </c>
      <c r="X6" s="161" t="s">
        <v>74</v>
      </c>
    </row>
    <row r="7" spans="1:24" ht="13.5" thickTop="1" x14ac:dyDescent="0.2">
      <c r="C7" s="678" t="s">
        <v>11</v>
      </c>
      <c r="D7" s="679"/>
      <c r="E7" s="180">
        <v>23698396</v>
      </c>
      <c r="F7" s="181">
        <f>E7/E29*100</f>
        <v>20.64068493389308</v>
      </c>
      <c r="G7" s="139">
        <v>27.9</v>
      </c>
      <c r="H7" s="680">
        <v>100</v>
      </c>
      <c r="I7" s="180">
        <v>24635767</v>
      </c>
      <c r="J7" s="138">
        <f>I7/I29*100</f>
        <v>20.264826174868233</v>
      </c>
      <c r="K7" s="139">
        <v>27.7</v>
      </c>
      <c r="L7" s="680">
        <f>I7/E7*100</f>
        <v>103.95541959886229</v>
      </c>
      <c r="M7" s="106">
        <v>25606837</v>
      </c>
      <c r="N7" s="138">
        <f>M7/M29*100</f>
        <v>20.368391920295011</v>
      </c>
      <c r="O7" s="139">
        <v>28</v>
      </c>
      <c r="P7" s="680">
        <f>M7/E7*100</f>
        <v>108.05303869510831</v>
      </c>
      <c r="Q7" s="106">
        <v>26488205</v>
      </c>
      <c r="R7" s="138">
        <f>Q7/Q29*100</f>
        <v>16.583550257197054</v>
      </c>
      <c r="S7" s="139">
        <v>27.6</v>
      </c>
      <c r="T7" s="182">
        <f>Q7/E7*100</f>
        <v>111.7721427222332</v>
      </c>
      <c r="U7" s="106">
        <v>26849290</v>
      </c>
      <c r="V7" s="138">
        <f>U7/U29*100</f>
        <v>18.604149012323266</v>
      </c>
      <c r="W7" s="139">
        <v>24.4</v>
      </c>
      <c r="X7" s="140">
        <f>U7/E7*100</f>
        <v>113.29581124393397</v>
      </c>
    </row>
    <row r="8" spans="1:24" x14ac:dyDescent="0.2">
      <c r="C8" s="681" t="s">
        <v>12</v>
      </c>
      <c r="D8" s="682"/>
      <c r="E8" s="136">
        <v>354230</v>
      </c>
      <c r="F8" s="141">
        <f>E8/E29*100</f>
        <v>0.30852509275872281</v>
      </c>
      <c r="G8" s="142">
        <v>0.4</v>
      </c>
      <c r="H8" s="184">
        <v>100</v>
      </c>
      <c r="I8" s="136">
        <v>357350</v>
      </c>
      <c r="J8" s="141">
        <f>I8/I29*100</f>
        <v>0.29394804852591616</v>
      </c>
      <c r="K8" s="142">
        <v>0.4</v>
      </c>
      <c r="L8" s="203">
        <f t="shared" ref="L8:L28" si="0">I8/E8*100</f>
        <v>100.88078367162578</v>
      </c>
      <c r="M8" s="109">
        <v>365366</v>
      </c>
      <c r="N8" s="141">
        <f>M8/M29*100</f>
        <v>0.29062230069065176</v>
      </c>
      <c r="O8" s="142">
        <v>0.4</v>
      </c>
      <c r="P8" s="203">
        <f t="shared" ref="P8:P29" si="1">M8/E8*100</f>
        <v>103.14372018180278</v>
      </c>
      <c r="Q8" s="109">
        <v>371558</v>
      </c>
      <c r="R8" s="141">
        <f>Q8/Q29*100</f>
        <v>0.2326224357771175</v>
      </c>
      <c r="S8" s="142">
        <v>0.4</v>
      </c>
      <c r="T8" s="184">
        <f t="shared" ref="T8:T29" si="2">Q8/E8*100</f>
        <v>104.89173700702933</v>
      </c>
      <c r="U8" s="109">
        <v>377937</v>
      </c>
      <c r="V8" s="141">
        <f>U8/U29*100</f>
        <v>0.26187643193806676</v>
      </c>
      <c r="W8" s="142">
        <v>0.3</v>
      </c>
      <c r="X8" s="143">
        <f t="shared" ref="X8:X29" si="3">U8/E8*100</f>
        <v>106.69254439206166</v>
      </c>
    </row>
    <row r="9" spans="1:24" x14ac:dyDescent="0.2">
      <c r="C9" s="681" t="s">
        <v>13</v>
      </c>
      <c r="D9" s="682"/>
      <c r="E9" s="183">
        <v>86514</v>
      </c>
      <c r="F9" s="141">
        <f>E9/E29*100</f>
        <v>7.5351437977946939E-2</v>
      </c>
      <c r="G9" s="142">
        <v>0.1</v>
      </c>
      <c r="H9" s="184">
        <v>100</v>
      </c>
      <c r="I9" s="183">
        <v>93320</v>
      </c>
      <c r="J9" s="141">
        <f>I9/I29*100</f>
        <v>7.6762926790089531E-2</v>
      </c>
      <c r="K9" s="142">
        <v>0.1</v>
      </c>
      <c r="L9" s="203">
        <f t="shared" si="0"/>
        <v>107.86693483135676</v>
      </c>
      <c r="M9" s="112">
        <v>71418</v>
      </c>
      <c r="N9" s="141">
        <f>M9/M29*100</f>
        <v>5.6807867920728707E-2</v>
      </c>
      <c r="O9" s="145">
        <v>0.1</v>
      </c>
      <c r="P9" s="203">
        <f t="shared" si="1"/>
        <v>82.550801026423471</v>
      </c>
      <c r="Q9" s="112">
        <v>69260</v>
      </c>
      <c r="R9" s="144">
        <f>Q9/Q29*100</f>
        <v>4.3361816733654392E-2</v>
      </c>
      <c r="S9" s="145">
        <v>0.1</v>
      </c>
      <c r="T9" s="184">
        <f t="shared" si="2"/>
        <v>80.05640705550546</v>
      </c>
      <c r="U9" s="112">
        <v>65896</v>
      </c>
      <c r="V9" s="144">
        <f>U9/U29*100</f>
        <v>4.5660015714235044E-2</v>
      </c>
      <c r="W9" s="145">
        <v>0.1</v>
      </c>
      <c r="X9" s="143">
        <f t="shared" si="3"/>
        <v>76.168019048940067</v>
      </c>
    </row>
    <row r="10" spans="1:24" x14ac:dyDescent="0.2">
      <c r="C10" s="681" t="s">
        <v>190</v>
      </c>
      <c r="D10" s="682"/>
      <c r="E10" s="183">
        <v>357157</v>
      </c>
      <c r="F10" s="141">
        <f>E10/E29*100</f>
        <v>0.31107443343146307</v>
      </c>
      <c r="G10" s="142">
        <v>0.3</v>
      </c>
      <c r="H10" s="184">
        <v>100</v>
      </c>
      <c r="I10" s="183">
        <v>311430</v>
      </c>
      <c r="J10" s="141">
        <f>I10/I29*100</f>
        <v>0.2561752924371794</v>
      </c>
      <c r="K10" s="142">
        <v>0.4</v>
      </c>
      <c r="L10" s="203">
        <f t="shared" si="0"/>
        <v>87.19694700089876</v>
      </c>
      <c r="M10" s="112">
        <v>356130</v>
      </c>
      <c r="N10" s="141">
        <f>M10/M29*100</f>
        <v>0.28327572884439656</v>
      </c>
      <c r="O10" s="142">
        <v>0.4</v>
      </c>
      <c r="P10" s="203">
        <f t="shared" si="1"/>
        <v>99.712451386925082</v>
      </c>
      <c r="Q10" s="112">
        <v>336079</v>
      </c>
      <c r="R10" s="141">
        <f>Q10/Q29*100</f>
        <v>0.21040999142405192</v>
      </c>
      <c r="S10" s="142">
        <v>0.4</v>
      </c>
      <c r="T10" s="184">
        <f t="shared" si="2"/>
        <v>94.098393703609347</v>
      </c>
      <c r="U10" s="112">
        <v>475986</v>
      </c>
      <c r="V10" s="141">
        <f>U10/U29*100</f>
        <v>0.32981559183798531</v>
      </c>
      <c r="W10" s="142">
        <v>0.4</v>
      </c>
      <c r="X10" s="143">
        <f t="shared" si="3"/>
        <v>133.27080247622195</v>
      </c>
    </row>
    <row r="11" spans="1:24" x14ac:dyDescent="0.2">
      <c r="C11" s="681" t="s">
        <v>191</v>
      </c>
      <c r="D11" s="682"/>
      <c r="E11" s="183">
        <v>359606</v>
      </c>
      <c r="F11" s="141">
        <f>E11/E29*100</f>
        <v>0.31320744856898985</v>
      </c>
      <c r="G11" s="142">
        <v>0.2</v>
      </c>
      <c r="H11" s="184">
        <v>100</v>
      </c>
      <c r="I11" s="183">
        <v>255250</v>
      </c>
      <c r="J11" s="141">
        <f>I11/I29*100</f>
        <v>0.20996289180422581</v>
      </c>
      <c r="K11" s="142">
        <v>0.4</v>
      </c>
      <c r="L11" s="203">
        <f t="shared" si="0"/>
        <v>70.980461950023084</v>
      </c>
      <c r="M11" s="112">
        <v>220783</v>
      </c>
      <c r="N11" s="141">
        <f>M11/M29*100</f>
        <v>0.17561695235293967</v>
      </c>
      <c r="O11" s="145">
        <v>0.3</v>
      </c>
      <c r="P11" s="203">
        <f t="shared" si="1"/>
        <v>61.395805409253455</v>
      </c>
      <c r="Q11" s="112">
        <v>393723</v>
      </c>
      <c r="R11" s="144">
        <f>Q11/Q29*100</f>
        <v>0.24649934406330651</v>
      </c>
      <c r="S11" s="145">
        <v>0.2</v>
      </c>
      <c r="T11" s="184">
        <f t="shared" si="2"/>
        <v>109.48732779764521</v>
      </c>
      <c r="U11" s="112">
        <v>584745</v>
      </c>
      <c r="V11" s="144">
        <f>U11/U29*100</f>
        <v>0.40517582082099629</v>
      </c>
      <c r="W11" s="145">
        <v>0.6</v>
      </c>
      <c r="X11" s="143">
        <f t="shared" si="3"/>
        <v>162.60713113796768</v>
      </c>
    </row>
    <row r="12" spans="1:24" x14ac:dyDescent="0.2">
      <c r="C12" s="681" t="s">
        <v>14</v>
      </c>
      <c r="D12" s="682"/>
      <c r="E12" s="183">
        <v>6097794</v>
      </c>
      <c r="F12" s="141">
        <f>E12/E29*100</f>
        <v>5.3110195620743115</v>
      </c>
      <c r="G12" s="142">
        <v>6.2</v>
      </c>
      <c r="H12" s="184">
        <v>100</v>
      </c>
      <c r="I12" s="183">
        <v>5202071</v>
      </c>
      <c r="J12" s="141">
        <f>I12/I29*100</f>
        <v>4.2791062508556346</v>
      </c>
      <c r="K12" s="142">
        <v>6.2</v>
      </c>
      <c r="L12" s="203">
        <f t="shared" si="0"/>
        <v>85.310704166129597</v>
      </c>
      <c r="M12" s="112">
        <v>4978987</v>
      </c>
      <c r="N12" s="141">
        <f>M12/M29*100</f>
        <v>3.9604250451570371</v>
      </c>
      <c r="O12" s="142">
        <v>5.2</v>
      </c>
      <c r="P12" s="203">
        <f t="shared" si="1"/>
        <v>81.652266376988138</v>
      </c>
      <c r="Q12" s="112">
        <v>6078039</v>
      </c>
      <c r="R12" s="141">
        <f>Q12/Q29*100</f>
        <v>3.8052961769853311</v>
      </c>
      <c r="S12" s="142">
        <v>4.7</v>
      </c>
      <c r="T12" s="184">
        <f t="shared" si="2"/>
        <v>99.676030380822965</v>
      </c>
      <c r="U12" s="112">
        <v>6688203</v>
      </c>
      <c r="V12" s="141">
        <f>U12/U29*100</f>
        <v>4.6343246036177304</v>
      </c>
      <c r="W12" s="142">
        <v>5.4</v>
      </c>
      <c r="X12" s="143">
        <f t="shared" si="3"/>
        <v>109.68233757978705</v>
      </c>
    </row>
    <row r="13" spans="1:24" x14ac:dyDescent="0.2">
      <c r="C13" s="681" t="s">
        <v>15</v>
      </c>
      <c r="D13" s="682"/>
      <c r="E13" s="183">
        <v>203368</v>
      </c>
      <c r="F13" s="141">
        <f>E13/E29*100</f>
        <v>0.17712822478095006</v>
      </c>
      <c r="G13" s="142">
        <v>0.2</v>
      </c>
      <c r="H13" s="184">
        <v>100</v>
      </c>
      <c r="I13" s="183">
        <v>213227</v>
      </c>
      <c r="J13" s="141">
        <f>I13/I29*100</f>
        <v>0.17539572000289777</v>
      </c>
      <c r="K13" s="142">
        <v>0.2</v>
      </c>
      <c r="L13" s="203">
        <f t="shared" si="0"/>
        <v>104.84786200385507</v>
      </c>
      <c r="M13" s="112">
        <v>107453</v>
      </c>
      <c r="N13" s="141">
        <f>M13/M29*100</f>
        <v>8.5471111368087341E-2</v>
      </c>
      <c r="O13" s="142">
        <v>0.2</v>
      </c>
      <c r="P13" s="203">
        <f t="shared" si="1"/>
        <v>52.836729475630385</v>
      </c>
      <c r="Q13" s="112">
        <v>31</v>
      </c>
      <c r="R13" s="141">
        <f>Q13/Q29*100</f>
        <v>1.9408263337327264E-5</v>
      </c>
      <c r="S13" s="142">
        <v>0.1</v>
      </c>
      <c r="T13" s="184">
        <f t="shared" si="2"/>
        <v>1.524330278116518E-2</v>
      </c>
      <c r="U13" s="112">
        <v>1</v>
      </c>
      <c r="V13" s="141">
        <f>U13/U29*100</f>
        <v>6.9291027853337144E-7</v>
      </c>
      <c r="W13" s="142">
        <v>0</v>
      </c>
      <c r="X13" s="143">
        <f t="shared" si="3"/>
        <v>4.9171944455371551E-4</v>
      </c>
    </row>
    <row r="14" spans="1:24" x14ac:dyDescent="0.2">
      <c r="C14" s="681" t="s">
        <v>339</v>
      </c>
      <c r="D14" s="682"/>
      <c r="E14" s="185">
        <v>0</v>
      </c>
      <c r="F14" s="186" t="s">
        <v>223</v>
      </c>
      <c r="G14" s="186" t="s">
        <v>223</v>
      </c>
      <c r="H14" s="683" t="s">
        <v>223</v>
      </c>
      <c r="I14" s="185">
        <v>0</v>
      </c>
      <c r="J14" s="186" t="s">
        <v>223</v>
      </c>
      <c r="K14" s="186" t="s">
        <v>223</v>
      </c>
      <c r="L14" s="683" t="s">
        <v>223</v>
      </c>
      <c r="M14" s="185">
        <v>37967</v>
      </c>
      <c r="N14" s="186" t="s">
        <v>223</v>
      </c>
      <c r="O14" s="186" t="s">
        <v>223</v>
      </c>
      <c r="P14" s="683" t="s">
        <v>223</v>
      </c>
      <c r="Q14" s="109">
        <v>65049</v>
      </c>
      <c r="R14" s="186" t="s">
        <v>223</v>
      </c>
      <c r="S14" s="145">
        <v>0</v>
      </c>
      <c r="T14" s="683" t="s">
        <v>223</v>
      </c>
      <c r="U14" s="109">
        <v>83502</v>
      </c>
      <c r="V14" s="141">
        <f>U14/U29*100</f>
        <v>5.7859394078093575E-2</v>
      </c>
      <c r="W14" s="145">
        <v>0.1</v>
      </c>
      <c r="X14" s="146" t="s">
        <v>223</v>
      </c>
    </row>
    <row r="15" spans="1:24" x14ac:dyDescent="0.2">
      <c r="C15" s="681" t="s">
        <v>16</v>
      </c>
      <c r="D15" s="682"/>
      <c r="E15" s="187">
        <v>163389</v>
      </c>
      <c r="F15" s="141">
        <f>E15/E29*100</f>
        <v>0.14230755831170414</v>
      </c>
      <c r="G15" s="142">
        <v>0.1</v>
      </c>
      <c r="H15" s="184">
        <v>100</v>
      </c>
      <c r="I15" s="187">
        <v>184263</v>
      </c>
      <c r="J15" s="141">
        <f>I15/I29*100</f>
        <v>0.15157058700302473</v>
      </c>
      <c r="K15" s="142">
        <v>0.1</v>
      </c>
      <c r="L15" s="203">
        <f t="shared" si="0"/>
        <v>112.77564585131191</v>
      </c>
      <c r="M15" s="115">
        <v>753829</v>
      </c>
      <c r="N15" s="141">
        <f>M15/M29*100</f>
        <v>0.59961659899206088</v>
      </c>
      <c r="O15" s="142">
        <v>0.1</v>
      </c>
      <c r="P15" s="203">
        <f t="shared" si="1"/>
        <v>461.37071651090349</v>
      </c>
      <c r="Q15" s="115">
        <v>218495</v>
      </c>
      <c r="R15" s="141">
        <f>Q15/Q29*100</f>
        <v>0.13679382251255873</v>
      </c>
      <c r="S15" s="142">
        <v>0.6</v>
      </c>
      <c r="T15" s="184">
        <f t="shared" si="2"/>
        <v>133.72687267808726</v>
      </c>
      <c r="U15" s="115">
        <v>207244</v>
      </c>
      <c r="V15" s="141">
        <f>U15/U29*100</f>
        <v>0.14360149776437001</v>
      </c>
      <c r="W15" s="142">
        <v>0.1</v>
      </c>
      <c r="X15" s="143">
        <f t="shared" si="3"/>
        <v>126.84085219935245</v>
      </c>
    </row>
    <row r="16" spans="1:24" x14ac:dyDescent="0.2">
      <c r="C16" s="681" t="s">
        <v>226</v>
      </c>
      <c r="D16" s="682"/>
      <c r="E16" s="187">
        <v>38419901</v>
      </c>
      <c r="F16" s="141">
        <f>E16/E29*100</f>
        <v>33.462731896807007</v>
      </c>
      <c r="G16" s="142">
        <v>26.5</v>
      </c>
      <c r="H16" s="184">
        <v>100</v>
      </c>
      <c r="I16" s="187">
        <v>42615677</v>
      </c>
      <c r="J16" s="141">
        <f>I16/I29*100</f>
        <v>35.054694531301998</v>
      </c>
      <c r="K16" s="142">
        <v>25.7</v>
      </c>
      <c r="L16" s="203">
        <f t="shared" si="0"/>
        <v>110.92084021767781</v>
      </c>
      <c r="M16" s="115">
        <v>44252032</v>
      </c>
      <c r="N16" s="141">
        <f>M16/M29*100</f>
        <v>35.199299743480076</v>
      </c>
      <c r="O16" s="142">
        <v>27.5</v>
      </c>
      <c r="P16" s="203">
        <f t="shared" si="1"/>
        <v>115.17997404522202</v>
      </c>
      <c r="Q16" s="115">
        <v>40210766</v>
      </c>
      <c r="R16" s="141">
        <f>Q16/Q29*100</f>
        <v>25.174875339472436</v>
      </c>
      <c r="S16" s="142">
        <v>27</v>
      </c>
      <c r="T16" s="184">
        <f t="shared" si="2"/>
        <v>104.66129519698659</v>
      </c>
      <c r="U16" s="115">
        <v>43338002</v>
      </c>
      <c r="V16" s="141">
        <f>U16/U29*100</f>
        <v>30.029347036899807</v>
      </c>
      <c r="W16" s="142">
        <v>23.2</v>
      </c>
      <c r="X16" s="143">
        <f t="shared" si="3"/>
        <v>112.80092054375675</v>
      </c>
    </row>
    <row r="17" spans="3:24" x14ac:dyDescent="0.2">
      <c r="C17" s="681" t="s">
        <v>61</v>
      </c>
      <c r="D17" s="682"/>
      <c r="E17" s="187">
        <v>25838</v>
      </c>
      <c r="F17" s="141">
        <f>E17/E29*100</f>
        <v>2.2504224223526745E-2</v>
      </c>
      <c r="G17" s="142">
        <v>0</v>
      </c>
      <c r="H17" s="184">
        <v>100</v>
      </c>
      <c r="I17" s="187">
        <v>23343</v>
      </c>
      <c r="J17" s="141">
        <f>I17/I29*100</f>
        <v>1.9201425204254823E-2</v>
      </c>
      <c r="K17" s="142">
        <v>0</v>
      </c>
      <c r="L17" s="203">
        <f t="shared" si="0"/>
        <v>90.34367985138168</v>
      </c>
      <c r="M17" s="115">
        <v>21846</v>
      </c>
      <c r="N17" s="141">
        <f>M17/M29*100</f>
        <v>1.7376917340113686E-2</v>
      </c>
      <c r="O17" s="148">
        <v>0</v>
      </c>
      <c r="P17" s="203">
        <f t="shared" si="1"/>
        <v>84.549887762210702</v>
      </c>
      <c r="Q17" s="115">
        <v>23708</v>
      </c>
      <c r="R17" s="147">
        <f>Q17/Q29*100</f>
        <v>1.4842938941979186E-2</v>
      </c>
      <c r="S17" s="148">
        <v>0</v>
      </c>
      <c r="T17" s="184">
        <f t="shared" si="2"/>
        <v>91.756327889155514</v>
      </c>
      <c r="U17" s="115">
        <v>24020</v>
      </c>
      <c r="V17" s="147">
        <f>U17/U29*100</f>
        <v>1.6643704890371581E-2</v>
      </c>
      <c r="W17" s="148">
        <v>0</v>
      </c>
      <c r="X17" s="143">
        <f t="shared" si="3"/>
        <v>92.963851691307369</v>
      </c>
    </row>
    <row r="18" spans="3:24" x14ac:dyDescent="0.2">
      <c r="C18" s="681" t="s">
        <v>202</v>
      </c>
      <c r="D18" s="682"/>
      <c r="E18" s="183">
        <v>1370322</v>
      </c>
      <c r="F18" s="141">
        <f>E18/E29*100</f>
        <v>1.1935147281690386</v>
      </c>
      <c r="G18" s="142">
        <v>1</v>
      </c>
      <c r="H18" s="184">
        <v>100</v>
      </c>
      <c r="I18" s="183">
        <v>1571384</v>
      </c>
      <c r="J18" s="141">
        <f>I18/I29*100</f>
        <v>1.2925850294804764</v>
      </c>
      <c r="K18" s="142">
        <v>1</v>
      </c>
      <c r="L18" s="203">
        <f t="shared" si="0"/>
        <v>114.67260979536195</v>
      </c>
      <c r="M18" s="112">
        <v>1466742</v>
      </c>
      <c r="N18" s="141">
        <f>M18/M29*100</f>
        <v>1.1666874710827166</v>
      </c>
      <c r="O18" s="145">
        <v>1.1000000000000001</v>
      </c>
      <c r="P18" s="203">
        <f t="shared" si="1"/>
        <v>107.03630241651231</v>
      </c>
      <c r="Q18" s="112">
        <v>1187900</v>
      </c>
      <c r="R18" s="144">
        <f>Q18/Q29*100</f>
        <v>0.74371212962616307</v>
      </c>
      <c r="S18" s="145">
        <v>1</v>
      </c>
      <c r="T18" s="184">
        <f t="shared" si="2"/>
        <v>86.687654434505177</v>
      </c>
      <c r="U18" s="112">
        <v>1237363</v>
      </c>
      <c r="V18" s="144">
        <f>U18/U29*100</f>
        <v>0.85738154097688801</v>
      </c>
      <c r="W18" s="145">
        <v>0.7</v>
      </c>
      <c r="X18" s="143">
        <f t="shared" si="3"/>
        <v>90.297244005423536</v>
      </c>
    </row>
    <row r="19" spans="3:24" x14ac:dyDescent="0.2">
      <c r="C19" s="681" t="s">
        <v>44</v>
      </c>
      <c r="D19" s="682"/>
      <c r="E19" s="136">
        <v>2569732</v>
      </c>
      <c r="F19" s="141">
        <f>E19/E29*100</f>
        <v>2.2381695612033377</v>
      </c>
      <c r="G19" s="142">
        <v>2.4</v>
      </c>
      <c r="H19" s="184">
        <v>100</v>
      </c>
      <c r="I19" s="136">
        <v>2614699</v>
      </c>
      <c r="J19" s="141">
        <f>I19/I29*100</f>
        <v>2.150792412292331</v>
      </c>
      <c r="K19" s="142">
        <v>2.4</v>
      </c>
      <c r="L19" s="203">
        <f t="shared" si="0"/>
        <v>101.74987119279363</v>
      </c>
      <c r="M19" s="109">
        <v>2472030</v>
      </c>
      <c r="N19" s="141">
        <f>M19/M29*100</f>
        <v>1.9663215678971546</v>
      </c>
      <c r="O19" s="142">
        <v>2.2999999999999998</v>
      </c>
      <c r="P19" s="203">
        <f t="shared" si="1"/>
        <v>96.197969282399882</v>
      </c>
      <c r="Q19" s="109">
        <v>2086914</v>
      </c>
      <c r="R19" s="141">
        <f>Q19/Q29*100</f>
        <v>1.306560531430806</v>
      </c>
      <c r="S19" s="142">
        <v>2.2000000000000002</v>
      </c>
      <c r="T19" s="184">
        <f t="shared" si="2"/>
        <v>81.211348109452658</v>
      </c>
      <c r="U19" s="109">
        <v>2153046</v>
      </c>
      <c r="V19" s="141">
        <f>U19/U29*100</f>
        <v>1.4918677035551613</v>
      </c>
      <c r="W19" s="142">
        <v>1.7</v>
      </c>
      <c r="X19" s="143">
        <f t="shared" si="3"/>
        <v>83.784846046202489</v>
      </c>
    </row>
    <row r="20" spans="3:24" x14ac:dyDescent="0.2">
      <c r="C20" s="681" t="s">
        <v>265</v>
      </c>
      <c r="D20" s="682"/>
      <c r="E20" s="183">
        <v>508114</v>
      </c>
      <c r="F20" s="141">
        <f>E20/E29*100</f>
        <v>0.44255404393192471</v>
      </c>
      <c r="G20" s="142">
        <v>0.4</v>
      </c>
      <c r="H20" s="184">
        <v>100</v>
      </c>
      <c r="I20" s="183">
        <v>518221</v>
      </c>
      <c r="J20" s="141">
        <f>I20/I29*100</f>
        <v>0.42627690403007917</v>
      </c>
      <c r="K20" s="142">
        <v>0.4</v>
      </c>
      <c r="L20" s="203">
        <f t="shared" si="0"/>
        <v>101.98912055168722</v>
      </c>
      <c r="M20" s="112">
        <v>512679</v>
      </c>
      <c r="N20" s="141">
        <f>M20/M29*100</f>
        <v>0.40779916712497227</v>
      </c>
      <c r="O20" s="142">
        <v>0.4</v>
      </c>
      <c r="P20" s="203">
        <f t="shared" si="1"/>
        <v>100.89842043320986</v>
      </c>
      <c r="Q20" s="112">
        <v>511256</v>
      </c>
      <c r="R20" s="141">
        <f>Q20/Q29*100</f>
        <v>0.32008358325124475</v>
      </c>
      <c r="S20" s="142">
        <v>0.4</v>
      </c>
      <c r="T20" s="184">
        <f t="shared" si="2"/>
        <v>100.61836517002089</v>
      </c>
      <c r="U20" s="112">
        <v>511042</v>
      </c>
      <c r="V20" s="141">
        <f>U20/U29*100</f>
        <v>0.3541062545622512</v>
      </c>
      <c r="W20" s="142">
        <v>0.3</v>
      </c>
      <c r="X20" s="143">
        <f t="shared" si="3"/>
        <v>100.57624863711688</v>
      </c>
    </row>
    <row r="21" spans="3:24" x14ac:dyDescent="0.2">
      <c r="C21" s="681" t="s">
        <v>22</v>
      </c>
      <c r="D21" s="682"/>
      <c r="E21" s="187">
        <v>22277498</v>
      </c>
      <c r="F21" s="141">
        <f>E21/E29*100</f>
        <v>19.403119828592335</v>
      </c>
      <c r="G21" s="142">
        <v>17.5</v>
      </c>
      <c r="H21" s="184">
        <v>100</v>
      </c>
      <c r="I21" s="187">
        <v>22901692</v>
      </c>
      <c r="J21" s="141">
        <f>I21/I29*100</f>
        <v>18.838415198941053</v>
      </c>
      <c r="K21" s="142">
        <v>17.3</v>
      </c>
      <c r="L21" s="203">
        <f t="shared" si="0"/>
        <v>102.80190351717235</v>
      </c>
      <c r="M21" s="115">
        <v>24045535</v>
      </c>
      <c r="N21" s="141">
        <f>M21/M29*100</f>
        <v>19.126488789426467</v>
      </c>
      <c r="O21" s="148">
        <v>16.5</v>
      </c>
      <c r="P21" s="203">
        <f t="shared" si="1"/>
        <v>107.93642535620471</v>
      </c>
      <c r="Q21" s="115">
        <v>54907687</v>
      </c>
      <c r="R21" s="147">
        <f>Q21/Q29*100</f>
        <v>34.376220920630345</v>
      </c>
      <c r="S21" s="148">
        <v>17.2</v>
      </c>
      <c r="T21" s="184">
        <f t="shared" si="2"/>
        <v>246.47151578691648</v>
      </c>
      <c r="U21" s="115">
        <v>34289452</v>
      </c>
      <c r="V21" s="147">
        <f>U21/U29*100</f>
        <v>23.75951373607667</v>
      </c>
      <c r="W21" s="148">
        <v>24.1</v>
      </c>
      <c r="X21" s="143">
        <f t="shared" si="3"/>
        <v>153.91967266701135</v>
      </c>
    </row>
    <row r="22" spans="3:24" x14ac:dyDescent="0.2">
      <c r="C22" s="681" t="s">
        <v>23</v>
      </c>
      <c r="D22" s="682"/>
      <c r="E22" s="183">
        <v>8151588</v>
      </c>
      <c r="F22" s="141">
        <f>E22/E29*100</f>
        <v>7.099820579371853</v>
      </c>
      <c r="G22" s="142">
        <v>6.5</v>
      </c>
      <c r="H22" s="184">
        <v>100</v>
      </c>
      <c r="I22" s="183">
        <v>9012256</v>
      </c>
      <c r="J22" s="141">
        <f>I22/I29*100</f>
        <v>7.4132784777276584</v>
      </c>
      <c r="K22" s="142">
        <v>7</v>
      </c>
      <c r="L22" s="203">
        <f t="shared" si="0"/>
        <v>110.55828631182048</v>
      </c>
      <c r="M22" s="112">
        <v>9704493</v>
      </c>
      <c r="N22" s="141">
        <f>M22/M29*100</f>
        <v>7.7192242373300326</v>
      </c>
      <c r="O22" s="145">
        <v>7.2</v>
      </c>
      <c r="P22" s="203">
        <f t="shared" si="1"/>
        <v>119.05033718583422</v>
      </c>
      <c r="Q22" s="112">
        <v>11823916</v>
      </c>
      <c r="R22" s="144">
        <f>Q22/Q29*100</f>
        <v>7.4026346905302329</v>
      </c>
      <c r="S22" s="145">
        <v>7.7</v>
      </c>
      <c r="T22" s="184">
        <f t="shared" si="2"/>
        <v>145.05046133342364</v>
      </c>
      <c r="U22" s="112">
        <v>9899911</v>
      </c>
      <c r="V22" s="144">
        <f>U22/U29*100</f>
        <v>6.8597500884655886</v>
      </c>
      <c r="W22" s="145">
        <v>7.8</v>
      </c>
      <c r="X22" s="143">
        <f t="shared" si="3"/>
        <v>121.44763695122963</v>
      </c>
    </row>
    <row r="23" spans="3:24" x14ac:dyDescent="0.2">
      <c r="C23" s="681" t="s">
        <v>24</v>
      </c>
      <c r="D23" s="682"/>
      <c r="E23" s="136">
        <v>129529</v>
      </c>
      <c r="F23" s="141">
        <f>E23/E29*100</f>
        <v>0.11281638127754454</v>
      </c>
      <c r="G23" s="142">
        <v>0.5</v>
      </c>
      <c r="H23" s="184">
        <v>100</v>
      </c>
      <c r="I23" s="136">
        <v>428860</v>
      </c>
      <c r="J23" s="141">
        <f>I23/I29*100</f>
        <v>0.35277056132873763</v>
      </c>
      <c r="K23" s="142">
        <v>0.9</v>
      </c>
      <c r="L23" s="203">
        <f t="shared" si="0"/>
        <v>331.09187903867087</v>
      </c>
      <c r="M23" s="109">
        <v>337377</v>
      </c>
      <c r="N23" s="141">
        <f>M23/M29*100</f>
        <v>0.2683590699192317</v>
      </c>
      <c r="O23" s="142">
        <v>0.4</v>
      </c>
      <c r="P23" s="203">
        <f t="shared" si="1"/>
        <v>260.46445197600536</v>
      </c>
      <c r="Q23" s="109">
        <v>749125</v>
      </c>
      <c r="R23" s="141">
        <f>Q23/Q29*100</f>
        <v>0.4690069442766221</v>
      </c>
      <c r="S23" s="142">
        <v>0.6</v>
      </c>
      <c r="T23" s="184">
        <f t="shared" si="2"/>
        <v>578.34538983548089</v>
      </c>
      <c r="U23" s="109">
        <v>1952274</v>
      </c>
      <c r="V23" s="141">
        <f>U23/U29*100</f>
        <v>1.3527507211134593</v>
      </c>
      <c r="W23" s="142">
        <v>0.5</v>
      </c>
      <c r="X23" s="143">
        <f t="shared" si="3"/>
        <v>1507.2099684240595</v>
      </c>
    </row>
    <row r="24" spans="3:24" x14ac:dyDescent="0.2">
      <c r="C24" s="681" t="s">
        <v>25</v>
      </c>
      <c r="D24" s="682"/>
      <c r="E24" s="183">
        <v>467350</v>
      </c>
      <c r="F24" s="141">
        <f>E24/E29*100</f>
        <v>0.4070496629330918</v>
      </c>
      <c r="G24" s="142">
        <v>0.1</v>
      </c>
      <c r="H24" s="184">
        <v>100</v>
      </c>
      <c r="I24" s="183">
        <v>433123</v>
      </c>
      <c r="J24" s="141">
        <f>I24/I29*100</f>
        <v>0.35627720895953652</v>
      </c>
      <c r="K24" s="142">
        <v>0.1</v>
      </c>
      <c r="L24" s="203">
        <f t="shared" si="0"/>
        <v>92.676366748689418</v>
      </c>
      <c r="M24" s="112">
        <v>507867</v>
      </c>
      <c r="N24" s="141">
        <f>M24/M29*100</f>
        <v>0.40397156819424695</v>
      </c>
      <c r="O24" s="142">
        <v>0.1</v>
      </c>
      <c r="P24" s="203">
        <f t="shared" si="1"/>
        <v>108.66951963196747</v>
      </c>
      <c r="Q24" s="112">
        <v>822671</v>
      </c>
      <c r="R24" s="141">
        <f>Q24/Q29*100</f>
        <v>0.51505210993491468</v>
      </c>
      <c r="S24" s="142">
        <v>0.1</v>
      </c>
      <c r="T24" s="184">
        <f t="shared" si="2"/>
        <v>176.02888627367071</v>
      </c>
      <c r="U24" s="112">
        <v>1088642</v>
      </c>
      <c r="V24" s="141">
        <f>U24/U29*100</f>
        <v>0.75433123144312653</v>
      </c>
      <c r="W24" s="142">
        <v>0.1</v>
      </c>
      <c r="X24" s="143">
        <f t="shared" si="3"/>
        <v>232.93933882529151</v>
      </c>
    </row>
    <row r="25" spans="3:24" x14ac:dyDescent="0.2">
      <c r="C25" s="681" t="s">
        <v>28</v>
      </c>
      <c r="D25" s="682"/>
      <c r="E25" s="136">
        <v>3929239</v>
      </c>
      <c r="F25" s="141">
        <f>E25/E29*100</f>
        <v>3.4222647063946905</v>
      </c>
      <c r="G25" s="142">
        <v>2.8</v>
      </c>
      <c r="H25" s="184">
        <v>100</v>
      </c>
      <c r="I25" s="136">
        <v>1893109</v>
      </c>
      <c r="J25" s="141">
        <f>I25/I29*100</f>
        <v>1.5572287566723062</v>
      </c>
      <c r="K25" s="142">
        <v>3.7</v>
      </c>
      <c r="L25" s="203">
        <f t="shared" si="0"/>
        <v>48.180041987774224</v>
      </c>
      <c r="M25" s="109">
        <v>2707375</v>
      </c>
      <c r="N25" s="141">
        <f>M25/M29*100</f>
        <v>2.1535215409544217</v>
      </c>
      <c r="O25" s="142">
        <v>3.8</v>
      </c>
      <c r="P25" s="203">
        <f t="shared" si="1"/>
        <v>68.903291451601703</v>
      </c>
      <c r="Q25" s="109">
        <v>3852892</v>
      </c>
      <c r="R25" s="141">
        <f>Q25/Q29*100</f>
        <v>2.4121916950413391</v>
      </c>
      <c r="S25" s="142">
        <v>3.7</v>
      </c>
      <c r="T25" s="184">
        <f t="shared" si="2"/>
        <v>98.05695199503009</v>
      </c>
      <c r="U25" s="109">
        <v>5670101</v>
      </c>
      <c r="V25" s="141">
        <f>U25/U29*100</f>
        <v>3.9288712632223479</v>
      </c>
      <c r="W25" s="142">
        <v>3.9</v>
      </c>
      <c r="X25" s="143">
        <f t="shared" si="3"/>
        <v>144.30532222651766</v>
      </c>
    </row>
    <row r="26" spans="3:24" x14ac:dyDescent="0.2">
      <c r="C26" s="681" t="s">
        <v>26</v>
      </c>
      <c r="D26" s="682"/>
      <c r="E26" s="183">
        <v>2963039</v>
      </c>
      <c r="F26" s="141">
        <f>E26/E29*100</f>
        <v>2.5807297019527233</v>
      </c>
      <c r="G26" s="142">
        <v>3.2</v>
      </c>
      <c r="H26" s="184">
        <v>100</v>
      </c>
      <c r="I26" s="183">
        <v>3864687</v>
      </c>
      <c r="J26" s="141">
        <f>I26/I29*100</f>
        <v>3.1790043425590517</v>
      </c>
      <c r="K26" s="142">
        <v>2.8</v>
      </c>
      <c r="L26" s="203">
        <f t="shared" si="0"/>
        <v>130.42983909425425</v>
      </c>
      <c r="M26" s="112">
        <v>3302578</v>
      </c>
      <c r="N26" s="141">
        <f>M26/M29*100</f>
        <v>2.6269625979711608</v>
      </c>
      <c r="O26" s="142">
        <v>3.2</v>
      </c>
      <c r="P26" s="203">
        <f t="shared" si="1"/>
        <v>111.45914717963549</v>
      </c>
      <c r="Q26" s="112">
        <v>4021319</v>
      </c>
      <c r="R26" s="141">
        <f>Q26/Q29*100</f>
        <v>2.5176392940450816</v>
      </c>
      <c r="S26" s="142">
        <v>3</v>
      </c>
      <c r="T26" s="184">
        <f t="shared" si="2"/>
        <v>135.71603343729191</v>
      </c>
      <c r="U26" s="112">
        <v>5050903</v>
      </c>
      <c r="V26" s="141">
        <f>U26/U29*100</f>
        <v>3.4998226045750411</v>
      </c>
      <c r="W26" s="142">
        <v>3.7</v>
      </c>
      <c r="X26" s="143">
        <f t="shared" si="3"/>
        <v>170.46360172782067</v>
      </c>
    </row>
    <row r="27" spans="3:24" x14ac:dyDescent="0.2">
      <c r="C27" s="681" t="s">
        <v>27</v>
      </c>
      <c r="D27" s="682"/>
      <c r="E27" s="136">
        <v>1266596</v>
      </c>
      <c r="F27" s="141">
        <f>E27/E29*100</f>
        <v>1.1031720870277144</v>
      </c>
      <c r="G27" s="142">
        <v>2</v>
      </c>
      <c r="H27" s="184">
        <v>100</v>
      </c>
      <c r="I27" s="136">
        <v>1424372</v>
      </c>
      <c r="J27" s="141">
        <f>I27/I29*100</f>
        <v>1.1716562747305337</v>
      </c>
      <c r="K27" s="142">
        <v>1.9</v>
      </c>
      <c r="L27" s="203">
        <f t="shared" si="0"/>
        <v>112.45669495245525</v>
      </c>
      <c r="M27" s="109">
        <v>1376377</v>
      </c>
      <c r="N27" s="141">
        <f>M27/M29*100</f>
        <v>1.0948086312292253</v>
      </c>
      <c r="O27" s="142">
        <v>1.8</v>
      </c>
      <c r="P27" s="203">
        <f t="shared" si="1"/>
        <v>108.66740460257256</v>
      </c>
      <c r="Q27" s="109">
        <v>1837187</v>
      </c>
      <c r="R27" s="141">
        <f>Q27/Q29*100</f>
        <v>1.1502131966423956</v>
      </c>
      <c r="S27" s="142">
        <v>1.9</v>
      </c>
      <c r="T27" s="184">
        <f t="shared" si="2"/>
        <v>145.04917116428601</v>
      </c>
      <c r="U27" s="109">
        <v>1823269</v>
      </c>
      <c r="V27" s="141">
        <f>U27/U29*100</f>
        <v>1.2633618306312615</v>
      </c>
      <c r="W27" s="142">
        <v>1.6</v>
      </c>
      <c r="X27" s="143">
        <f t="shared" si="3"/>
        <v>143.95032038629523</v>
      </c>
    </row>
    <row r="28" spans="3:24" ht="13.5" thickBot="1" x14ac:dyDescent="0.25">
      <c r="C28" s="684" t="s">
        <v>45</v>
      </c>
      <c r="D28" s="685"/>
      <c r="E28" s="189">
        <v>1414800</v>
      </c>
      <c r="F28" s="188">
        <f>E28/E29*100</f>
        <v>1.2322539063180449</v>
      </c>
      <c r="G28" s="190">
        <v>1.7</v>
      </c>
      <c r="H28" s="686">
        <v>100</v>
      </c>
      <c r="I28" s="189">
        <v>3015000</v>
      </c>
      <c r="J28" s="188">
        <f>I28/I29*100</f>
        <v>2.4800709844847826</v>
      </c>
      <c r="K28" s="190">
        <v>1.2</v>
      </c>
      <c r="L28" s="687">
        <f t="shared" si="0"/>
        <v>213.10432569974554</v>
      </c>
      <c r="M28" s="149">
        <v>2512800</v>
      </c>
      <c r="N28" s="188">
        <f>M28/M29*100</f>
        <v>1.998751162328924</v>
      </c>
      <c r="O28" s="188">
        <v>1.1000000000000001</v>
      </c>
      <c r="P28" s="687">
        <f t="shared" si="1"/>
        <v>177.60814249363867</v>
      </c>
      <c r="Q28" s="149">
        <v>3670000</v>
      </c>
      <c r="R28" s="144">
        <f>Q28/Q29*100</f>
        <v>2.2976879499351952</v>
      </c>
      <c r="S28" s="188">
        <v>1.1000000000000001</v>
      </c>
      <c r="T28" s="191">
        <f t="shared" si="2"/>
        <v>259.40062199604188</v>
      </c>
      <c r="U28" s="149">
        <v>1948000</v>
      </c>
      <c r="V28" s="147">
        <f>U28/U29*100</f>
        <v>1.3497892225830075</v>
      </c>
      <c r="W28" s="145">
        <v>0.9</v>
      </c>
      <c r="X28" s="150">
        <f t="shared" si="3"/>
        <v>137.68730562623693</v>
      </c>
    </row>
    <row r="29" spans="3:24" ht="14" thickTop="1" thickBot="1" x14ac:dyDescent="0.25">
      <c r="C29" s="1267" t="s">
        <v>227</v>
      </c>
      <c r="D29" s="1268"/>
      <c r="E29" s="193">
        <v>114814000</v>
      </c>
      <c r="F29" s="152">
        <v>100</v>
      </c>
      <c r="G29" s="192">
        <v>100</v>
      </c>
      <c r="H29" s="198">
        <v>100</v>
      </c>
      <c r="I29" s="193">
        <v>121569101</v>
      </c>
      <c r="J29" s="152">
        <v>99.999999999999986</v>
      </c>
      <c r="K29" s="152">
        <f>SUM(K7:K28)</f>
        <v>99.90000000000002</v>
      </c>
      <c r="L29" s="198">
        <f>I29/E29*100</f>
        <v>105.88351681850645</v>
      </c>
      <c r="M29" s="194">
        <v>125718501</v>
      </c>
      <c r="N29" s="195">
        <f>SUM(N7:N28)</f>
        <v>99.96979998989967</v>
      </c>
      <c r="O29" s="196">
        <v>100</v>
      </c>
      <c r="P29" s="688">
        <f t="shared" si="1"/>
        <v>109.49753601477173</v>
      </c>
      <c r="Q29" s="194">
        <v>159725780</v>
      </c>
      <c r="R29" s="152">
        <f>SUM(R7:R28)</f>
        <v>99.959274576715174</v>
      </c>
      <c r="S29" s="197">
        <v>100</v>
      </c>
      <c r="T29" s="198">
        <f t="shared" si="2"/>
        <v>139.11698921734285</v>
      </c>
      <c r="U29" s="151">
        <f>SUM(U7:U28)</f>
        <v>144318829</v>
      </c>
      <c r="V29" s="152">
        <f>SUM(V7:V28)</f>
        <v>100.00000000000003</v>
      </c>
      <c r="W29" s="152">
        <v>100</v>
      </c>
      <c r="X29" s="153">
        <f t="shared" si="3"/>
        <v>125.69793666277631</v>
      </c>
    </row>
    <row r="30" spans="3:24" ht="13.5" thickBot="1" x14ac:dyDescent="0.25">
      <c r="C30" s="176"/>
      <c r="D30" s="176"/>
      <c r="E30" s="176"/>
      <c r="F30" s="689"/>
      <c r="G30" s="690"/>
      <c r="H30" s="670"/>
      <c r="I30" s="176"/>
      <c r="J30" s="671"/>
      <c r="K30" s="671"/>
      <c r="L30" s="670"/>
      <c r="M30" s="176"/>
      <c r="N30" s="671"/>
      <c r="O30" s="671"/>
      <c r="P30" s="670"/>
      <c r="Q30" s="154"/>
      <c r="R30" s="1279"/>
      <c r="S30" s="1279"/>
      <c r="T30" s="1279"/>
      <c r="U30" s="154"/>
      <c r="V30" s="1279" t="s">
        <v>225</v>
      </c>
      <c r="W30" s="1279"/>
      <c r="X30" s="1279"/>
    </row>
    <row r="31" spans="3:24" x14ac:dyDescent="0.2">
      <c r="C31" s="1269" t="s">
        <v>42</v>
      </c>
      <c r="D31" s="1270"/>
      <c r="E31" s="1261" t="s">
        <v>346</v>
      </c>
      <c r="F31" s="1262"/>
      <c r="G31" s="1262"/>
      <c r="H31" s="1263"/>
      <c r="I31" s="1261" t="s">
        <v>314</v>
      </c>
      <c r="J31" s="1262"/>
      <c r="K31" s="1262"/>
      <c r="L31" s="1263"/>
      <c r="M31" s="1261" t="s">
        <v>327</v>
      </c>
      <c r="N31" s="1262"/>
      <c r="O31" s="1262"/>
      <c r="P31" s="1263"/>
      <c r="Q31" s="1275" t="s">
        <v>345</v>
      </c>
      <c r="R31" s="1276"/>
      <c r="S31" s="1276"/>
      <c r="T31" s="1277"/>
      <c r="U31" s="1276" t="s">
        <v>364</v>
      </c>
      <c r="V31" s="1276"/>
      <c r="W31" s="1276"/>
      <c r="X31" s="1278"/>
    </row>
    <row r="32" spans="3:24" x14ac:dyDescent="0.2">
      <c r="C32" s="1271"/>
      <c r="D32" s="1272"/>
      <c r="E32" s="177"/>
      <c r="F32" s="675"/>
      <c r="G32" s="199" t="s">
        <v>60</v>
      </c>
      <c r="H32" s="191"/>
      <c r="I32" s="177"/>
      <c r="J32" s="155"/>
      <c r="K32" s="199" t="s">
        <v>60</v>
      </c>
      <c r="L32" s="177"/>
      <c r="M32" s="177"/>
      <c r="N32" s="155"/>
      <c r="O32" s="199" t="s">
        <v>60</v>
      </c>
      <c r="P32" s="177"/>
      <c r="Q32" s="177"/>
      <c r="R32" s="156"/>
      <c r="S32" s="199" t="s">
        <v>60</v>
      </c>
      <c r="T32" s="177"/>
      <c r="U32" s="155"/>
      <c r="V32" s="156"/>
      <c r="W32" s="157" t="s">
        <v>60</v>
      </c>
      <c r="X32" s="158"/>
    </row>
    <row r="33" spans="3:24" ht="13.5" thickBot="1" x14ac:dyDescent="0.25">
      <c r="C33" s="1273"/>
      <c r="D33" s="1274"/>
      <c r="E33" s="160" t="s">
        <v>1</v>
      </c>
      <c r="F33" s="676" t="s">
        <v>10</v>
      </c>
      <c r="G33" s="200" t="s">
        <v>276</v>
      </c>
      <c r="H33" s="677" t="s">
        <v>2</v>
      </c>
      <c r="I33" s="178" t="s">
        <v>188</v>
      </c>
      <c r="J33" s="159" t="s">
        <v>189</v>
      </c>
      <c r="K33" s="200" t="s">
        <v>276</v>
      </c>
      <c r="L33" s="178" t="s">
        <v>74</v>
      </c>
      <c r="M33" s="178" t="s">
        <v>188</v>
      </c>
      <c r="N33" s="160" t="s">
        <v>189</v>
      </c>
      <c r="O33" s="200" t="s">
        <v>276</v>
      </c>
      <c r="P33" s="178" t="s">
        <v>74</v>
      </c>
      <c r="Q33" s="178" t="s">
        <v>188</v>
      </c>
      <c r="R33" s="160" t="s">
        <v>189</v>
      </c>
      <c r="S33" s="200" t="s">
        <v>10</v>
      </c>
      <c r="T33" s="160" t="s">
        <v>74</v>
      </c>
      <c r="U33" s="159" t="s">
        <v>188</v>
      </c>
      <c r="V33" s="160" t="s">
        <v>189</v>
      </c>
      <c r="W33" s="160" t="s">
        <v>189</v>
      </c>
      <c r="X33" s="161" t="s">
        <v>74</v>
      </c>
    </row>
    <row r="34" spans="3:24" ht="14.25" customHeight="1" thickTop="1" x14ac:dyDescent="0.2">
      <c r="C34" s="1265" t="s">
        <v>62</v>
      </c>
      <c r="D34" s="691" t="s">
        <v>47</v>
      </c>
      <c r="E34" s="106">
        <v>18073963</v>
      </c>
      <c r="F34" s="181">
        <f>E34/E50*100</f>
        <v>16.438450142930861</v>
      </c>
      <c r="G34" s="145">
        <v>16.600000000000001</v>
      </c>
      <c r="H34" s="680">
        <v>100</v>
      </c>
      <c r="I34" s="106">
        <v>18440566</v>
      </c>
      <c r="J34" s="181">
        <f>I34/I50*100</f>
        <v>15.698571413406013</v>
      </c>
      <c r="K34" s="145">
        <v>16.2</v>
      </c>
      <c r="L34" s="680">
        <f>I34/E34*100</f>
        <v>102.02834873569233</v>
      </c>
      <c r="M34" s="106">
        <v>17983395</v>
      </c>
      <c r="N34" s="147">
        <f>M34/M50*100</f>
        <v>15.125164908238405</v>
      </c>
      <c r="O34" s="148">
        <v>15.9</v>
      </c>
      <c r="P34" s="680">
        <f>M34/E34*100</f>
        <v>99.498903477892469</v>
      </c>
      <c r="Q34" s="106">
        <v>18801596</v>
      </c>
      <c r="R34" s="141">
        <f>Q34/Q50*100</f>
        <v>12.234658238900039</v>
      </c>
      <c r="S34" s="148">
        <v>15.4</v>
      </c>
      <c r="T34" s="182">
        <f>Q34/E34*100</f>
        <v>104.02586306058058</v>
      </c>
      <c r="U34" s="106">
        <v>18706756</v>
      </c>
      <c r="V34" s="141">
        <f>U34/U50*100</f>
        <v>13.414020913066244</v>
      </c>
      <c r="W34" s="148">
        <v>13.9</v>
      </c>
      <c r="X34" s="140">
        <f>U34/E34*100</f>
        <v>103.50113032764314</v>
      </c>
    </row>
    <row r="35" spans="3:24" x14ac:dyDescent="0.2">
      <c r="C35" s="1265"/>
      <c r="D35" s="692" t="s">
        <v>48</v>
      </c>
      <c r="E35" s="112">
        <v>38573212</v>
      </c>
      <c r="F35" s="141">
        <f>E35/E50*100</f>
        <v>35.082722163075267</v>
      </c>
      <c r="G35" s="142">
        <v>30.7</v>
      </c>
      <c r="H35" s="184">
        <v>100</v>
      </c>
      <c r="I35" s="112">
        <v>39204406</v>
      </c>
      <c r="J35" s="141">
        <f>I35/I50*100</f>
        <v>33.37496079627725</v>
      </c>
      <c r="K35" s="142">
        <v>31.4</v>
      </c>
      <c r="L35" s="184">
        <f>I35/E35*100</f>
        <v>101.63635322876405</v>
      </c>
      <c r="M35" s="112">
        <v>41437022</v>
      </c>
      <c r="N35" s="141">
        <f>M35/M50*100</f>
        <v>34.851138567345195</v>
      </c>
      <c r="O35" s="142">
        <v>31.1</v>
      </c>
      <c r="P35" s="184">
        <f>M35/E35*100</f>
        <v>107.42434931267843</v>
      </c>
      <c r="Q35" s="112">
        <v>42144087</v>
      </c>
      <c r="R35" s="141">
        <f>Q35/Q50*100</f>
        <v>27.424187884659894</v>
      </c>
      <c r="S35" s="142">
        <v>31.3</v>
      </c>
      <c r="T35" s="184">
        <f t="shared" ref="T35:T50" si="4">Q35/E35*100</f>
        <v>109.25739603951052</v>
      </c>
      <c r="U35" s="112">
        <v>47843423</v>
      </c>
      <c r="V35" s="141">
        <f>U35/U50*100</f>
        <v>34.306999924234567</v>
      </c>
      <c r="W35" s="142">
        <v>33.200000000000003</v>
      </c>
      <c r="X35" s="143">
        <f t="shared" ref="X35:X48" si="5">U35/E35*100</f>
        <v>124.03276916633233</v>
      </c>
    </row>
    <row r="36" spans="3:24" x14ac:dyDescent="0.2">
      <c r="C36" s="1265"/>
      <c r="D36" s="692" t="s">
        <v>49</v>
      </c>
      <c r="E36" s="109">
        <v>2673804</v>
      </c>
      <c r="F36" s="141">
        <f>E36/E50*100</f>
        <v>2.4318514841470633</v>
      </c>
      <c r="G36" s="142">
        <v>2</v>
      </c>
      <c r="H36" s="184">
        <v>100</v>
      </c>
      <c r="I36" s="109">
        <v>2711726</v>
      </c>
      <c r="J36" s="141">
        <f>I36/I50*100</f>
        <v>2.3085096338469131</v>
      </c>
      <c r="K36" s="142">
        <v>1.9</v>
      </c>
      <c r="L36" s="184">
        <f>I36/E36*100</f>
        <v>101.41827897631987</v>
      </c>
      <c r="M36" s="109">
        <v>2563558</v>
      </c>
      <c r="N36" s="141">
        <f>M36/M50*100</f>
        <v>2.1561133201953151</v>
      </c>
      <c r="O36" s="142">
        <v>1.6</v>
      </c>
      <c r="P36" s="184">
        <f>M36/E36*100</f>
        <v>95.876810716118314</v>
      </c>
      <c r="Q36" s="109">
        <v>2795270</v>
      </c>
      <c r="R36" s="141">
        <f>Q36/Q50*100</f>
        <v>1.8189505367230585</v>
      </c>
      <c r="S36" s="142">
        <v>1.8</v>
      </c>
      <c r="T36" s="184">
        <f t="shared" si="4"/>
        <v>104.54281615256767</v>
      </c>
      <c r="U36" s="109">
        <v>2981943</v>
      </c>
      <c r="V36" s="141">
        <f>U36/U50*100</f>
        <v>2.1382566685304227</v>
      </c>
      <c r="W36" s="142">
        <v>1.3</v>
      </c>
      <c r="X36" s="143">
        <f t="shared" si="5"/>
        <v>111.52436753030514</v>
      </c>
    </row>
    <row r="37" spans="3:24" x14ac:dyDescent="0.2">
      <c r="C37" s="1266"/>
      <c r="D37" s="692" t="s">
        <v>50</v>
      </c>
      <c r="E37" s="183">
        <v>59320979</v>
      </c>
      <c r="F37" s="141">
        <f>E37/E50*100</f>
        <v>53.953023790153196</v>
      </c>
      <c r="G37" s="142">
        <v>49.2</v>
      </c>
      <c r="H37" s="184">
        <v>100</v>
      </c>
      <c r="I37" s="183">
        <v>60356698</v>
      </c>
      <c r="J37" s="141">
        <f>I37/I50*100</f>
        <v>51.382041843530182</v>
      </c>
      <c r="K37" s="142">
        <v>49.5</v>
      </c>
      <c r="L37" s="184">
        <f>I37/E37*100</f>
        <v>101.74595736189723</v>
      </c>
      <c r="M37" s="112">
        <v>61983975</v>
      </c>
      <c r="N37" s="141">
        <f>M37/M50*100</f>
        <v>52.132416795778923</v>
      </c>
      <c r="O37" s="142">
        <v>48.6</v>
      </c>
      <c r="P37" s="184">
        <f>M37/E37*100</f>
        <v>104.48913022827892</v>
      </c>
      <c r="Q37" s="112">
        <v>63740953</v>
      </c>
      <c r="R37" s="141">
        <f>Q37/Q50*100</f>
        <v>41.477796660282998</v>
      </c>
      <c r="S37" s="142">
        <v>48.4</v>
      </c>
      <c r="T37" s="184">
        <f t="shared" si="4"/>
        <v>107.45094581126182</v>
      </c>
      <c r="U37" s="112">
        <f>SUM(U34:U36)</f>
        <v>69532122</v>
      </c>
      <c r="V37" s="141">
        <f>U37/U50*100</f>
        <v>49.859277505831237</v>
      </c>
      <c r="W37" s="142">
        <v>48.5</v>
      </c>
      <c r="X37" s="143">
        <f t="shared" si="5"/>
        <v>117.21337572665482</v>
      </c>
    </row>
    <row r="38" spans="3:24" ht="13.5" customHeight="1" x14ac:dyDescent="0.2">
      <c r="C38" s="1264" t="s">
        <v>63</v>
      </c>
      <c r="D38" s="692" t="s">
        <v>228</v>
      </c>
      <c r="E38" s="109">
        <v>10875606</v>
      </c>
      <c r="F38" s="141">
        <f>E38/E50*100</f>
        <v>9.8914724460352019</v>
      </c>
      <c r="G38" s="142">
        <v>13.3</v>
      </c>
      <c r="H38" s="693">
        <v>100</v>
      </c>
      <c r="I38" s="109">
        <v>14512625</v>
      </c>
      <c r="J38" s="141">
        <f>I38/I50*100</f>
        <v>12.354690195435511</v>
      </c>
      <c r="K38" s="142">
        <v>12.6</v>
      </c>
      <c r="L38" s="184">
        <f>I38/E38*100</f>
        <v>133.44198934753612</v>
      </c>
      <c r="M38" s="109">
        <v>13079857</v>
      </c>
      <c r="N38" s="141">
        <f>M38/M50*100</f>
        <v>11.000981410972537</v>
      </c>
      <c r="O38" s="142">
        <v>13</v>
      </c>
      <c r="P38" s="184">
        <f>M38/E38*100</f>
        <v>120.26784530443638</v>
      </c>
      <c r="Q38" s="109">
        <v>16331906</v>
      </c>
      <c r="R38" s="141">
        <f>Q38/Q50*100</f>
        <v>10.627570569000683</v>
      </c>
      <c r="S38" s="142">
        <v>13.2</v>
      </c>
      <c r="T38" s="184">
        <f t="shared" si="4"/>
        <v>150.17007787887866</v>
      </c>
      <c r="U38" s="109">
        <v>10684514</v>
      </c>
      <c r="V38" s="141">
        <f>U38/U50*100</f>
        <v>7.6615258274576883</v>
      </c>
      <c r="W38" s="142">
        <v>11.2</v>
      </c>
      <c r="X38" s="143">
        <f t="shared" si="5"/>
        <v>98.242930095113778</v>
      </c>
    </row>
    <row r="39" spans="3:24" x14ac:dyDescent="0.2">
      <c r="C39" s="1265"/>
      <c r="D39" s="692" t="s">
        <v>51</v>
      </c>
      <c r="E39" s="201" t="s">
        <v>220</v>
      </c>
      <c r="F39" s="166" t="s">
        <v>223</v>
      </c>
      <c r="G39" s="202" t="s">
        <v>220</v>
      </c>
      <c r="H39" s="683" t="s">
        <v>223</v>
      </c>
      <c r="I39" s="201" t="s">
        <v>220</v>
      </c>
      <c r="J39" s="166" t="s">
        <v>223</v>
      </c>
      <c r="K39" s="202" t="s">
        <v>220</v>
      </c>
      <c r="L39" s="166" t="s">
        <v>223</v>
      </c>
      <c r="M39" s="162">
        <v>86200</v>
      </c>
      <c r="N39" s="166" t="s">
        <v>223</v>
      </c>
      <c r="O39" s="163" t="s">
        <v>220</v>
      </c>
      <c r="P39" s="683" t="s">
        <v>223</v>
      </c>
      <c r="Q39" s="162">
        <v>251595</v>
      </c>
      <c r="R39" s="141">
        <f>Q39/Q50*100</f>
        <v>0.16371901830121521</v>
      </c>
      <c r="S39" s="163">
        <v>0</v>
      </c>
      <c r="T39" s="203" t="s">
        <v>223</v>
      </c>
      <c r="U39" s="162" t="s">
        <v>220</v>
      </c>
      <c r="V39" s="166" t="s">
        <v>220</v>
      </c>
      <c r="W39" s="166" t="s">
        <v>220</v>
      </c>
      <c r="X39" s="164" t="s">
        <v>220</v>
      </c>
    </row>
    <row r="40" spans="3:24" x14ac:dyDescent="0.2">
      <c r="C40" s="1265"/>
      <c r="D40" s="692" t="s">
        <v>52</v>
      </c>
      <c r="E40" s="204" t="s">
        <v>220</v>
      </c>
      <c r="F40" s="166" t="s">
        <v>223</v>
      </c>
      <c r="G40" s="202" t="s">
        <v>220</v>
      </c>
      <c r="H40" s="683" t="s">
        <v>223</v>
      </c>
      <c r="I40" s="204" t="s">
        <v>220</v>
      </c>
      <c r="J40" s="166" t="s">
        <v>223</v>
      </c>
      <c r="K40" s="202" t="s">
        <v>220</v>
      </c>
      <c r="L40" s="683" t="s">
        <v>223</v>
      </c>
      <c r="M40" s="165" t="s">
        <v>220</v>
      </c>
      <c r="N40" s="166" t="s">
        <v>223</v>
      </c>
      <c r="O40" s="163" t="s">
        <v>220</v>
      </c>
      <c r="P40" s="683" t="s">
        <v>223</v>
      </c>
      <c r="Q40" s="165" t="s">
        <v>220</v>
      </c>
      <c r="R40" s="166" t="s">
        <v>223</v>
      </c>
      <c r="S40" s="163" t="s">
        <v>220</v>
      </c>
      <c r="T40" s="683" t="s">
        <v>223</v>
      </c>
      <c r="U40" s="165" t="s">
        <v>220</v>
      </c>
      <c r="V40" s="166" t="s">
        <v>220</v>
      </c>
      <c r="W40" s="166" t="s">
        <v>220</v>
      </c>
      <c r="X40" s="164" t="s">
        <v>220</v>
      </c>
    </row>
    <row r="41" spans="3:24" x14ac:dyDescent="0.2">
      <c r="C41" s="1266"/>
      <c r="D41" s="692" t="s">
        <v>50</v>
      </c>
      <c r="E41" s="183">
        <v>10875606</v>
      </c>
      <c r="F41" s="141">
        <f>E41/E50*100</f>
        <v>9.8914724460352019</v>
      </c>
      <c r="G41" s="148">
        <v>13.3</v>
      </c>
      <c r="H41" s="693">
        <v>100</v>
      </c>
      <c r="I41" s="183">
        <v>14512625</v>
      </c>
      <c r="J41" s="141">
        <f>I41/I50*100</f>
        <v>12.354690195435511</v>
      </c>
      <c r="K41" s="148">
        <v>12.6</v>
      </c>
      <c r="L41" s="693">
        <f>I41/E41*100</f>
        <v>133.44198934753612</v>
      </c>
      <c r="M41" s="112">
        <v>13166057</v>
      </c>
      <c r="N41" s="141">
        <f>M41/M50*100</f>
        <v>11.073481026039111</v>
      </c>
      <c r="O41" s="142">
        <v>13</v>
      </c>
      <c r="P41" s="693">
        <f>M41/E41*100</f>
        <v>121.0604448156728</v>
      </c>
      <c r="Q41" s="112">
        <v>16583501</v>
      </c>
      <c r="R41" s="141">
        <f>Q41/Q50*100</f>
        <v>10.791289587301899</v>
      </c>
      <c r="S41" s="142">
        <v>13.2</v>
      </c>
      <c r="T41" s="184">
        <f t="shared" si="4"/>
        <v>152.48346620868759</v>
      </c>
      <c r="U41" s="112">
        <f>SUM(U38:U40)</f>
        <v>10684514</v>
      </c>
      <c r="V41" s="141">
        <f>U41/U50*100</f>
        <v>7.6615258274576883</v>
      </c>
      <c r="W41" s="142">
        <v>11.2</v>
      </c>
      <c r="X41" s="143">
        <f t="shared" si="5"/>
        <v>98.242930095113778</v>
      </c>
    </row>
    <row r="42" spans="3:24" x14ac:dyDescent="0.2">
      <c r="C42" s="681" t="s">
        <v>53</v>
      </c>
      <c r="D42" s="682"/>
      <c r="E42" s="109">
        <v>19731360</v>
      </c>
      <c r="F42" s="141">
        <f>E42/E50*100</f>
        <v>17.945869293426146</v>
      </c>
      <c r="G42" s="148">
        <v>16.399999999999999</v>
      </c>
      <c r="H42" s="693">
        <v>100</v>
      </c>
      <c r="I42" s="109">
        <v>19831125</v>
      </c>
      <c r="J42" s="141">
        <f>I42/I50*100</f>
        <v>16.882363156352216</v>
      </c>
      <c r="K42" s="148">
        <v>16.399999999999999</v>
      </c>
      <c r="L42" s="693">
        <f>I42/E42*100</f>
        <v>100.50561644002238</v>
      </c>
      <c r="M42" s="109">
        <v>20524265</v>
      </c>
      <c r="N42" s="141">
        <f>M42/M50*100</f>
        <v>17.262196195178149</v>
      </c>
      <c r="O42" s="142">
        <v>16.7</v>
      </c>
      <c r="P42" s="693">
        <f>M42/E42*100</f>
        <v>104.01850151231341</v>
      </c>
      <c r="Q42" s="109">
        <v>21618606</v>
      </c>
      <c r="R42" s="141">
        <f>Q42/Q50*100</f>
        <v>14.067755525192318</v>
      </c>
      <c r="S42" s="142">
        <v>17.3</v>
      </c>
      <c r="T42" s="184">
        <f t="shared" si="4"/>
        <v>109.56470309193081</v>
      </c>
      <c r="U42" s="109">
        <v>25448128</v>
      </c>
      <c r="V42" s="141">
        <f>U42/U50*100</f>
        <v>18.248044780740532</v>
      </c>
      <c r="W42" s="142">
        <v>19.399999999999999</v>
      </c>
      <c r="X42" s="143">
        <f t="shared" si="5"/>
        <v>128.97300540864899</v>
      </c>
    </row>
    <row r="43" spans="3:24" x14ac:dyDescent="0.2">
      <c r="C43" s="681" t="s">
        <v>54</v>
      </c>
      <c r="D43" s="682"/>
      <c r="E43" s="115">
        <v>903886</v>
      </c>
      <c r="F43" s="141">
        <f>E43/E50*100</f>
        <v>0.82209335860061272</v>
      </c>
      <c r="G43" s="148">
        <v>0.9</v>
      </c>
      <c r="H43" s="693">
        <v>100</v>
      </c>
      <c r="I43" s="115">
        <v>981395</v>
      </c>
      <c r="J43" s="141">
        <f>I43/I50*100</f>
        <v>0.8354678209041736</v>
      </c>
      <c r="K43" s="148">
        <v>0.9</v>
      </c>
      <c r="L43" s="693">
        <f>I43/E43*100</f>
        <v>108.57508579621766</v>
      </c>
      <c r="M43" s="115">
        <v>1180209</v>
      </c>
      <c r="N43" s="141">
        <f>M43/M50*100</f>
        <v>0.99262990949079088</v>
      </c>
      <c r="O43" s="142">
        <v>1</v>
      </c>
      <c r="P43" s="693">
        <f>M43/E43*100</f>
        <v>130.57055867664729</v>
      </c>
      <c r="Q43" s="115">
        <v>939997</v>
      </c>
      <c r="R43" s="141">
        <f>Q43/Q50*100</f>
        <v>0.61167903196044204</v>
      </c>
      <c r="S43" s="142">
        <v>1</v>
      </c>
      <c r="T43" s="184">
        <f t="shared" si="4"/>
        <v>103.99508345078914</v>
      </c>
      <c r="U43" s="115">
        <v>885212</v>
      </c>
      <c r="V43" s="141">
        <f>U43/U50*100</f>
        <v>0.63475742563260007</v>
      </c>
      <c r="W43" s="142">
        <v>0.8</v>
      </c>
      <c r="X43" s="143">
        <f t="shared" si="5"/>
        <v>97.934031503972847</v>
      </c>
    </row>
    <row r="44" spans="3:24" x14ac:dyDescent="0.2">
      <c r="C44" s="681" t="s">
        <v>55</v>
      </c>
      <c r="D44" s="682"/>
      <c r="E44" s="112">
        <v>5579891</v>
      </c>
      <c r="F44" s="141">
        <f>E44/E50*100</f>
        <v>5.0749666803284166</v>
      </c>
      <c r="G44" s="148">
        <v>4.9000000000000004</v>
      </c>
      <c r="H44" s="693">
        <v>100</v>
      </c>
      <c r="I44" s="112">
        <v>5972318</v>
      </c>
      <c r="J44" s="141">
        <f>I44/I50*100</f>
        <v>5.0842723930800267</v>
      </c>
      <c r="K44" s="148">
        <v>5.0999999999999996</v>
      </c>
      <c r="L44" s="693">
        <f>I44/E44*100</f>
        <v>107.03287931610133</v>
      </c>
      <c r="M44" s="112">
        <v>6437232</v>
      </c>
      <c r="N44" s="141">
        <f>M44/M50*100</f>
        <v>5.4141164976128993</v>
      </c>
      <c r="O44" s="142">
        <v>5.4</v>
      </c>
      <c r="P44" s="693">
        <f>M44/E44*100</f>
        <v>115.36483418762123</v>
      </c>
      <c r="Q44" s="112">
        <v>35432741</v>
      </c>
      <c r="R44" s="141">
        <f>Q44/Q50*100</f>
        <v>23.056950941955204</v>
      </c>
      <c r="S44" s="142">
        <v>5.6</v>
      </c>
      <c r="T44" s="184">
        <f t="shared" si="4"/>
        <v>635.00776269643973</v>
      </c>
      <c r="U44" s="112">
        <v>8947584</v>
      </c>
      <c r="V44" s="141">
        <f>U44/U50*100</f>
        <v>6.4160284603817423</v>
      </c>
      <c r="W44" s="142">
        <v>6.3</v>
      </c>
      <c r="X44" s="143">
        <f t="shared" si="5"/>
        <v>160.35410010697342</v>
      </c>
    </row>
    <row r="45" spans="3:24" x14ac:dyDescent="0.2">
      <c r="C45" s="681" t="s">
        <v>56</v>
      </c>
      <c r="D45" s="682"/>
      <c r="E45" s="109">
        <v>3000736</v>
      </c>
      <c r="F45" s="141">
        <f>E45/E50*100</f>
        <v>2.729199408458332</v>
      </c>
      <c r="G45" s="148">
        <v>5.6</v>
      </c>
      <c r="H45" s="693">
        <v>100</v>
      </c>
      <c r="I45" s="109">
        <v>5248705</v>
      </c>
      <c r="J45" s="141">
        <f>I45/I50*100</f>
        <v>4.4682560324016745</v>
      </c>
      <c r="K45" s="148">
        <v>6.4</v>
      </c>
      <c r="L45" s="693">
        <f>I45/E45*100</f>
        <v>174.91392111801903</v>
      </c>
      <c r="M45" s="109">
        <v>4888987</v>
      </c>
      <c r="N45" s="141">
        <f>M45/M50*100</f>
        <v>4.111945192174991</v>
      </c>
      <c r="O45" s="142">
        <v>6.3</v>
      </c>
      <c r="P45" s="693">
        <f>M45/E45*100</f>
        <v>162.92626209036715</v>
      </c>
      <c r="Q45" s="109">
        <v>4886029</v>
      </c>
      <c r="R45" s="141">
        <f>Q45/Q50*100</f>
        <v>3.1794585396024102</v>
      </c>
      <c r="S45" s="142">
        <v>5.7</v>
      </c>
      <c r="T45" s="184">
        <f t="shared" si="4"/>
        <v>162.8276862743007</v>
      </c>
      <c r="U45" s="109">
        <v>13824308</v>
      </c>
      <c r="V45" s="141">
        <f>U45/U50*100</f>
        <v>9.9129724373733747</v>
      </c>
      <c r="W45" s="142">
        <v>6.5</v>
      </c>
      <c r="X45" s="143">
        <f t="shared" si="5"/>
        <v>460.6972422765615</v>
      </c>
    </row>
    <row r="46" spans="3:24" x14ac:dyDescent="0.2">
      <c r="C46" s="681" t="s">
        <v>57</v>
      </c>
      <c r="D46" s="682"/>
      <c r="E46" s="201" t="s">
        <v>220</v>
      </c>
      <c r="F46" s="166" t="s">
        <v>223</v>
      </c>
      <c r="G46" s="202" t="s">
        <v>220</v>
      </c>
      <c r="H46" s="683" t="s">
        <v>223</v>
      </c>
      <c r="I46" s="201" t="s">
        <v>220</v>
      </c>
      <c r="J46" s="166" t="s">
        <v>223</v>
      </c>
      <c r="K46" s="202" t="s">
        <v>220</v>
      </c>
      <c r="L46" s="683" t="s">
        <v>223</v>
      </c>
      <c r="M46" s="162" t="s">
        <v>220</v>
      </c>
      <c r="N46" s="166" t="s">
        <v>223</v>
      </c>
      <c r="O46" s="163" t="s">
        <v>220</v>
      </c>
      <c r="P46" s="683" t="s">
        <v>223</v>
      </c>
      <c r="Q46" s="162" t="s">
        <v>220</v>
      </c>
      <c r="R46" s="166" t="s">
        <v>223</v>
      </c>
      <c r="S46" s="163" t="s">
        <v>220</v>
      </c>
      <c r="T46" s="683" t="s">
        <v>223</v>
      </c>
      <c r="U46" s="162" t="s">
        <v>220</v>
      </c>
      <c r="V46" s="166" t="s">
        <v>223</v>
      </c>
      <c r="W46" s="166" t="s">
        <v>223</v>
      </c>
      <c r="X46" s="164" t="s">
        <v>223</v>
      </c>
    </row>
    <row r="47" spans="3:24" x14ac:dyDescent="0.2">
      <c r="C47" s="681" t="s">
        <v>58</v>
      </c>
      <c r="D47" s="682"/>
      <c r="E47" s="109">
        <v>3519</v>
      </c>
      <c r="F47" s="141">
        <f>E47/E50*100</f>
        <v>3.2005657006697261E-3</v>
      </c>
      <c r="G47" s="148">
        <v>0.6</v>
      </c>
      <c r="H47" s="693">
        <v>100</v>
      </c>
      <c r="I47" s="109">
        <v>47146</v>
      </c>
      <c r="J47" s="141">
        <f>I47/I50*100</f>
        <v>4.0135690404320558E-2</v>
      </c>
      <c r="K47" s="148">
        <v>0.5</v>
      </c>
      <c r="L47" s="693">
        <f>I47/E47*100</f>
        <v>1339.7556123898835</v>
      </c>
      <c r="M47" s="109">
        <v>77030</v>
      </c>
      <c r="N47" s="141">
        <f>M47/M50*100</f>
        <v>6.478706900902774E-2</v>
      </c>
      <c r="O47" s="142">
        <v>0.7</v>
      </c>
      <c r="P47" s="693">
        <f>M47/E47*100</f>
        <v>2188.9741403807898</v>
      </c>
      <c r="Q47" s="109">
        <v>35032</v>
      </c>
      <c r="R47" s="141">
        <f>Q47/Q50*100</f>
        <v>2.2796178974654392E-2</v>
      </c>
      <c r="S47" s="142">
        <v>0.6</v>
      </c>
      <c r="T47" s="184">
        <f t="shared" si="4"/>
        <v>995.51008809320831</v>
      </c>
      <c r="U47" s="109">
        <v>2975</v>
      </c>
      <c r="V47" s="141">
        <f>U47/U50*100</f>
        <v>2.1332780636242905E-3</v>
      </c>
      <c r="W47" s="142">
        <v>0.5</v>
      </c>
      <c r="X47" s="143">
        <f t="shared" si="5"/>
        <v>84.54106280193237</v>
      </c>
    </row>
    <row r="48" spans="3:24" x14ac:dyDescent="0.2">
      <c r="C48" s="681" t="s">
        <v>59</v>
      </c>
      <c r="D48" s="682"/>
      <c r="E48" s="112">
        <v>10533336</v>
      </c>
      <c r="F48" s="141">
        <f>E48/E50*100</f>
        <v>9.5801744572974279</v>
      </c>
      <c r="G48" s="148">
        <v>9.1</v>
      </c>
      <c r="H48" s="693">
        <v>100</v>
      </c>
      <c r="I48" s="112">
        <v>10516511</v>
      </c>
      <c r="J48" s="141">
        <f>I48/I50*100</f>
        <v>8.9527728678919019</v>
      </c>
      <c r="K48" s="148">
        <v>8.5</v>
      </c>
      <c r="L48" s="693">
        <f>I48/E48*100</f>
        <v>99.840269027779996</v>
      </c>
      <c r="M48" s="112">
        <v>10639428</v>
      </c>
      <c r="N48" s="141">
        <f>M48/M50*100</f>
        <v>8.9484273147161097</v>
      </c>
      <c r="O48" s="142">
        <v>8.3000000000000007</v>
      </c>
      <c r="P48" s="693">
        <f>M48/E48*100</f>
        <v>101.00720227665765</v>
      </c>
      <c r="Q48" s="112">
        <v>10438018</v>
      </c>
      <c r="R48" s="141">
        <f>Q48/Q50*100</f>
        <v>6.7922735347300787</v>
      </c>
      <c r="S48" s="142">
        <v>8.1</v>
      </c>
      <c r="T48" s="184">
        <f t="shared" si="4"/>
        <v>99.095082507574048</v>
      </c>
      <c r="U48" s="112">
        <v>10131895</v>
      </c>
      <c r="V48" s="141">
        <f>U48/U50*100</f>
        <v>7.2652602845192042</v>
      </c>
      <c r="W48" s="142">
        <v>6.9</v>
      </c>
      <c r="X48" s="143">
        <f t="shared" si="5"/>
        <v>96.188852230670321</v>
      </c>
    </row>
    <row r="49" spans="3:24" ht="13.5" thickBot="1" x14ac:dyDescent="0.25">
      <c r="C49" s="684" t="s">
        <v>194</v>
      </c>
      <c r="D49" s="685"/>
      <c r="E49" s="205" t="s">
        <v>220</v>
      </c>
      <c r="F49" s="166" t="s">
        <v>220</v>
      </c>
      <c r="G49" s="169" t="s">
        <v>220</v>
      </c>
      <c r="H49" s="694" t="s">
        <v>223</v>
      </c>
      <c r="I49" s="167" t="s">
        <v>220</v>
      </c>
      <c r="J49" s="166" t="s">
        <v>220</v>
      </c>
      <c r="K49" s="169" t="s">
        <v>220</v>
      </c>
      <c r="L49" s="694" t="s">
        <v>223</v>
      </c>
      <c r="M49" s="167" t="s">
        <v>220</v>
      </c>
      <c r="N49" s="166" t="s">
        <v>223</v>
      </c>
      <c r="O49" s="169" t="s">
        <v>220</v>
      </c>
      <c r="P49" s="694" t="s">
        <v>223</v>
      </c>
      <c r="Q49" s="167" t="s">
        <v>220</v>
      </c>
      <c r="R49" s="168" t="s">
        <v>223</v>
      </c>
      <c r="S49" s="169" t="s">
        <v>220</v>
      </c>
      <c r="T49" s="683" t="s">
        <v>223</v>
      </c>
      <c r="U49" s="167" t="s">
        <v>220</v>
      </c>
      <c r="V49" s="168" t="s">
        <v>223</v>
      </c>
      <c r="W49" s="168" t="s">
        <v>223</v>
      </c>
      <c r="X49" s="695" t="s">
        <v>223</v>
      </c>
    </row>
    <row r="50" spans="3:24" ht="14" thickTop="1" thickBot="1" x14ac:dyDescent="0.25">
      <c r="C50" s="1267" t="s">
        <v>229</v>
      </c>
      <c r="D50" s="1268"/>
      <c r="E50" s="194">
        <f>E37+E41+E42+E43+E44+E45+E47+E48</f>
        <v>109949313</v>
      </c>
      <c r="F50" s="152">
        <v>99.999999999999986</v>
      </c>
      <c r="G50" s="196">
        <v>100</v>
      </c>
      <c r="H50" s="696">
        <v>100</v>
      </c>
      <c r="I50" s="194">
        <f>I37+I41+I42+I43+I44+I45+I47+I48</f>
        <v>117466523</v>
      </c>
      <c r="J50" s="152">
        <v>99.999999999999986</v>
      </c>
      <c r="K50" s="196">
        <v>100</v>
      </c>
      <c r="L50" s="696">
        <f>I50/E50*100</f>
        <v>106.83697768989245</v>
      </c>
      <c r="M50" s="194">
        <f>M37+M41+M42+M43+M44+M45+M47+M48</f>
        <v>118897183</v>
      </c>
      <c r="N50" s="152">
        <f>N37+N41+N42+N43+N44+N45+N47+N48</f>
        <v>100</v>
      </c>
      <c r="O50" s="196">
        <v>100</v>
      </c>
      <c r="P50" s="696">
        <f>M50/E50*100</f>
        <v>108.13817727083024</v>
      </c>
      <c r="Q50" s="194">
        <f>Q37+Q41+Q42+Q43+Q44+Q45+Q47+Q48</f>
        <v>153674877</v>
      </c>
      <c r="R50" s="152">
        <f>R37+R41+R42+R43+R44+R45+R47+R48</f>
        <v>100</v>
      </c>
      <c r="S50" s="196">
        <v>100</v>
      </c>
      <c r="T50" s="198">
        <f t="shared" si="4"/>
        <v>139.76883784621737</v>
      </c>
      <c r="U50" s="151">
        <f>U37+U41+U42+U43+U44+U45+U47+U48</f>
        <v>139456738</v>
      </c>
      <c r="V50" s="170">
        <v>100</v>
      </c>
      <c r="W50" s="171">
        <v>100</v>
      </c>
      <c r="X50" s="172">
        <f>U50/E50*100</f>
        <v>126.83729820121749</v>
      </c>
    </row>
    <row r="51" spans="3:24" x14ac:dyDescent="0.2">
      <c r="C51" s="697"/>
      <c r="D51" s="697"/>
      <c r="E51" s="176"/>
      <c r="F51" s="671"/>
      <c r="G51" s="671"/>
      <c r="H51" s="698"/>
      <c r="I51" s="697"/>
      <c r="J51" s="697"/>
      <c r="K51" s="697"/>
      <c r="L51" s="697"/>
      <c r="M51" s="697"/>
      <c r="N51" s="697"/>
      <c r="O51" s="697"/>
      <c r="P51" s="697"/>
      <c r="Q51" s="176"/>
      <c r="R51" s="176"/>
      <c r="S51" s="176"/>
      <c r="T51" s="176"/>
    </row>
    <row r="52" spans="3:24" x14ac:dyDescent="0.2">
      <c r="C52" s="206" t="s">
        <v>186</v>
      </c>
      <c r="D52" s="206"/>
      <c r="E52" s="206"/>
      <c r="F52" s="206"/>
      <c r="G52" s="206"/>
      <c r="H52" s="206"/>
      <c r="I52" s="206"/>
      <c r="J52" s="206"/>
      <c r="K52" s="206"/>
      <c r="L52" s="206"/>
      <c r="M52" s="206"/>
      <c r="N52" s="206"/>
      <c r="O52" s="206"/>
      <c r="P52" s="206"/>
      <c r="Q52" s="206"/>
      <c r="R52" s="206"/>
      <c r="S52" s="206"/>
      <c r="T52" s="176"/>
    </row>
    <row r="53" spans="3:24" x14ac:dyDescent="0.2">
      <c r="C53" s="176"/>
      <c r="D53" s="176"/>
      <c r="E53" s="176"/>
      <c r="F53" s="689"/>
      <c r="G53" s="690"/>
      <c r="H53" s="670"/>
      <c r="I53" s="176"/>
      <c r="J53" s="671"/>
      <c r="K53" s="670"/>
      <c r="L53" s="176"/>
      <c r="M53" s="176"/>
      <c r="N53" s="176"/>
      <c r="O53" s="176"/>
      <c r="P53" s="176"/>
      <c r="Q53" s="176"/>
      <c r="R53" s="176"/>
      <c r="S53" s="176"/>
      <c r="T53" s="176"/>
    </row>
  </sheetData>
  <mergeCells count="20">
    <mergeCell ref="U4:X4"/>
    <mergeCell ref="Q31:T31"/>
    <mergeCell ref="V30:X30"/>
    <mergeCell ref="U31:X31"/>
    <mergeCell ref="R30:T30"/>
    <mergeCell ref="C2:F2"/>
    <mergeCell ref="R3:T3"/>
    <mergeCell ref="I31:L31"/>
    <mergeCell ref="C38:C41"/>
    <mergeCell ref="C50:D50"/>
    <mergeCell ref="C34:C37"/>
    <mergeCell ref="C31:D33"/>
    <mergeCell ref="Q4:T4"/>
    <mergeCell ref="I4:L4"/>
    <mergeCell ref="M31:P31"/>
    <mergeCell ref="M4:P4"/>
    <mergeCell ref="C29:D29"/>
    <mergeCell ref="E4:H4"/>
    <mergeCell ref="E31:H31"/>
    <mergeCell ref="C4:D6"/>
  </mergeCells>
  <phoneticPr fontId="2"/>
  <printOptions horizontalCentered="1" verticalCentered="1"/>
  <pageMargins left="0.6" right="0.38" top="1" bottom="0.41" header="0.51200000000000001" footer="0.51200000000000001"/>
  <pageSetup paperSize="9" scale="50"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3"/>
  </sheetPr>
  <dimension ref="A1:V34"/>
  <sheetViews>
    <sheetView showGridLines="0" zoomScale="80" zoomScaleNormal="80" workbookViewId="0"/>
  </sheetViews>
  <sheetFormatPr defaultColWidth="9" defaultRowHeight="13" x14ac:dyDescent="0.2"/>
  <cols>
    <col min="1" max="1" width="9" style="135" customWidth="1"/>
    <col min="2" max="2" width="0.36328125" style="135" customWidth="1"/>
    <col min="3" max="3" width="4" style="209" customWidth="1"/>
    <col min="4" max="4" width="24.08984375" style="209" customWidth="1"/>
    <col min="5" max="5" width="10.453125" style="209" customWidth="1"/>
    <col min="6" max="6" width="8" style="209" bestFit="1" customWidth="1"/>
    <col min="7" max="7" width="8.6328125" style="209" customWidth="1"/>
    <col min="8" max="8" width="10.453125" style="215" customWidth="1"/>
    <col min="9" max="9" width="8" style="216" bestFit="1" customWidth="1"/>
    <col min="10" max="10" width="8.6328125" style="215" customWidth="1"/>
    <col min="11" max="11" width="10.08984375" style="215" customWidth="1"/>
    <col min="12" max="12" width="7.81640625" style="217" customWidth="1"/>
    <col min="13" max="13" width="8.6328125" style="218" customWidth="1"/>
    <col min="14" max="14" width="10.08984375" style="219" customWidth="1"/>
    <col min="15" max="15" width="7.81640625" style="219" customWidth="1"/>
    <col min="16" max="16" width="8.6328125" style="219" customWidth="1"/>
    <col min="17" max="17" width="10.08984375" style="219" customWidth="1"/>
    <col min="18" max="18" width="7.81640625" style="219" customWidth="1"/>
    <col min="19" max="19" width="8.6328125" style="219" customWidth="1"/>
    <col min="20" max="20" width="10.08984375" style="209" customWidth="1"/>
    <col min="21" max="21" width="7.81640625" style="209" customWidth="1"/>
    <col min="22" max="22" width="10" style="209" customWidth="1"/>
    <col min="23" max="16384" width="9" style="209"/>
  </cols>
  <sheetData>
    <row r="1" spans="1:22" s="135" customFormat="1" ht="16.5" x14ac:dyDescent="0.25">
      <c r="A1" s="891" t="s">
        <v>268</v>
      </c>
      <c r="B1" s="891"/>
      <c r="C1" s="892" t="s">
        <v>272</v>
      </c>
      <c r="D1" s="891"/>
      <c r="E1" s="893"/>
      <c r="F1" s="894"/>
      <c r="G1" s="891"/>
      <c r="H1" s="894"/>
      <c r="I1" s="891"/>
      <c r="J1" s="891"/>
      <c r="K1" s="891"/>
      <c r="L1" s="895"/>
      <c r="M1" s="895"/>
      <c r="N1" s="895"/>
      <c r="O1" s="895"/>
      <c r="P1" s="895"/>
      <c r="Q1" s="895"/>
      <c r="R1" s="895"/>
      <c r="S1" s="895"/>
    </row>
    <row r="2" spans="1:22" ht="16.5" x14ac:dyDescent="0.2">
      <c r="A2" s="891" t="s">
        <v>269</v>
      </c>
      <c r="B2" s="891"/>
      <c r="C2" s="1284" t="s">
        <v>187</v>
      </c>
      <c r="D2" s="1284"/>
      <c r="E2" s="1284"/>
      <c r="F2" s="1284"/>
      <c r="G2" s="1284"/>
      <c r="H2" s="896"/>
      <c r="I2" s="897"/>
      <c r="J2" s="896"/>
      <c r="K2" s="896"/>
      <c r="L2" s="898"/>
      <c r="M2" s="899"/>
      <c r="N2" s="900"/>
      <c r="O2" s="900"/>
      <c r="P2" s="900"/>
      <c r="Q2" s="900"/>
      <c r="R2" s="900"/>
      <c r="S2" s="900"/>
      <c r="T2" s="208"/>
      <c r="U2" s="208"/>
      <c r="V2" s="208"/>
    </row>
    <row r="3" spans="1:22" ht="13.5" thickBot="1" x14ac:dyDescent="0.25">
      <c r="A3" s="891"/>
      <c r="B3" s="891"/>
      <c r="C3" s="901"/>
      <c r="D3" s="901"/>
      <c r="E3" s="901"/>
      <c r="F3" s="901"/>
      <c r="G3" s="901"/>
      <c r="H3" s="896"/>
      <c r="I3" s="897"/>
      <c r="J3" s="896"/>
      <c r="K3" s="896"/>
      <c r="L3" s="898"/>
      <c r="M3" s="899"/>
      <c r="N3" s="900"/>
      <c r="O3" s="900"/>
      <c r="P3" s="902"/>
      <c r="Q3" s="900"/>
      <c r="R3" s="1285" t="s">
        <v>243</v>
      </c>
      <c r="S3" s="1285"/>
      <c r="T3" s="208"/>
      <c r="U3" s="1280"/>
      <c r="V3" s="1280"/>
    </row>
    <row r="4" spans="1:22" x14ac:dyDescent="0.2">
      <c r="A4" s="891"/>
      <c r="B4" s="891"/>
      <c r="C4" s="1289" t="s">
        <v>69</v>
      </c>
      <c r="D4" s="1290"/>
      <c r="E4" s="1281" t="s">
        <v>301</v>
      </c>
      <c r="F4" s="1282"/>
      <c r="G4" s="1282"/>
      <c r="H4" s="1281" t="s">
        <v>313</v>
      </c>
      <c r="I4" s="1282"/>
      <c r="J4" s="1282"/>
      <c r="K4" s="1281" t="s">
        <v>342</v>
      </c>
      <c r="L4" s="1282"/>
      <c r="M4" s="1282"/>
      <c r="N4" s="1281" t="s">
        <v>352</v>
      </c>
      <c r="O4" s="1282"/>
      <c r="P4" s="1282"/>
      <c r="Q4" s="1281" t="s">
        <v>376</v>
      </c>
      <c r="R4" s="1282"/>
      <c r="S4" s="1283"/>
    </row>
    <row r="5" spans="1:22" ht="13.5" thickBot="1" x14ac:dyDescent="0.25">
      <c r="A5" s="891"/>
      <c r="B5" s="891"/>
      <c r="C5" s="1291"/>
      <c r="D5" s="1292"/>
      <c r="E5" s="347" t="s">
        <v>188</v>
      </c>
      <c r="F5" s="348" t="s">
        <v>189</v>
      </c>
      <c r="G5" s="348" t="s">
        <v>74</v>
      </c>
      <c r="H5" s="349" t="s">
        <v>188</v>
      </c>
      <c r="I5" s="348" t="s">
        <v>189</v>
      </c>
      <c r="J5" s="350" t="s">
        <v>74</v>
      </c>
      <c r="K5" s="347" t="s">
        <v>188</v>
      </c>
      <c r="L5" s="351" t="s">
        <v>189</v>
      </c>
      <c r="M5" s="352" t="s">
        <v>74</v>
      </c>
      <c r="N5" s="353" t="s">
        <v>188</v>
      </c>
      <c r="O5" s="351" t="s">
        <v>189</v>
      </c>
      <c r="P5" s="354" t="s">
        <v>74</v>
      </c>
      <c r="Q5" s="353" t="s">
        <v>188</v>
      </c>
      <c r="R5" s="351" t="s">
        <v>189</v>
      </c>
      <c r="S5" s="903" t="s">
        <v>74</v>
      </c>
    </row>
    <row r="6" spans="1:22" ht="14.25" customHeight="1" thickTop="1" x14ac:dyDescent="0.2">
      <c r="A6" s="891"/>
      <c r="B6" s="891"/>
      <c r="C6" s="1287" t="s">
        <v>39</v>
      </c>
      <c r="D6" s="904" t="s">
        <v>64</v>
      </c>
      <c r="E6" s="355">
        <v>6551437</v>
      </c>
      <c r="F6" s="356">
        <v>20.2</v>
      </c>
      <c r="G6" s="357">
        <v>100</v>
      </c>
      <c r="H6" s="355">
        <v>6519032</v>
      </c>
      <c r="I6" s="356">
        <v>23.2</v>
      </c>
      <c r="J6" s="357">
        <f>H6/E6*100</f>
        <v>99.505375690859893</v>
      </c>
      <c r="K6" s="355">
        <v>6249916</v>
      </c>
      <c r="L6" s="356">
        <v>22.6</v>
      </c>
      <c r="M6" s="358">
        <f>K6/E6*100</f>
        <v>95.397635663748275</v>
      </c>
      <c r="N6" s="355">
        <v>5977877</v>
      </c>
      <c r="O6" s="356">
        <v>22.8</v>
      </c>
      <c r="P6" s="358">
        <f>N6/E6*100</f>
        <v>91.245279470748173</v>
      </c>
      <c r="Q6" s="355">
        <v>6133492</v>
      </c>
      <c r="R6" s="356">
        <v>22.3</v>
      </c>
      <c r="S6" s="905">
        <f>Q6/E6*100</f>
        <v>93.620559886327229</v>
      </c>
    </row>
    <row r="7" spans="1:22" x14ac:dyDescent="0.2">
      <c r="A7" s="891"/>
      <c r="B7" s="891"/>
      <c r="C7" s="1287"/>
      <c r="D7" s="906" t="s">
        <v>65</v>
      </c>
      <c r="E7" s="359">
        <v>0</v>
      </c>
      <c r="F7" s="356">
        <v>0</v>
      </c>
      <c r="G7" s="360">
        <v>100</v>
      </c>
      <c r="H7" s="359">
        <v>0</v>
      </c>
      <c r="I7" s="356">
        <v>0</v>
      </c>
      <c r="J7" s="361">
        <v>100</v>
      </c>
      <c r="K7" s="359">
        <v>0</v>
      </c>
      <c r="L7" s="356">
        <v>0</v>
      </c>
      <c r="M7" s="362">
        <v>100</v>
      </c>
      <c r="N7" s="359">
        <v>0</v>
      </c>
      <c r="O7" s="356">
        <v>0</v>
      </c>
      <c r="P7" s="363">
        <v>100</v>
      </c>
      <c r="Q7" s="359">
        <v>0</v>
      </c>
      <c r="R7" s="356">
        <v>0</v>
      </c>
      <c r="S7" s="907">
        <v>100</v>
      </c>
    </row>
    <row r="8" spans="1:22" x14ac:dyDescent="0.2">
      <c r="A8" s="891"/>
      <c r="B8" s="891"/>
      <c r="C8" s="1287"/>
      <c r="D8" s="906" t="s">
        <v>21</v>
      </c>
      <c r="E8" s="359">
        <v>99</v>
      </c>
      <c r="F8" s="356">
        <v>0</v>
      </c>
      <c r="G8" s="364">
        <v>100</v>
      </c>
      <c r="H8" s="359">
        <v>103</v>
      </c>
      <c r="I8" s="356">
        <v>0</v>
      </c>
      <c r="J8" s="364">
        <f t="shared" ref="J8:J17" si="0">H8/E8*100</f>
        <v>104.04040404040404</v>
      </c>
      <c r="K8" s="359">
        <v>101</v>
      </c>
      <c r="L8" s="356">
        <v>0</v>
      </c>
      <c r="M8" s="363">
        <f t="shared" ref="M8:M17" si="1">K8/E8*100</f>
        <v>102.02020202020201</v>
      </c>
      <c r="N8" s="359">
        <v>116</v>
      </c>
      <c r="O8" s="356">
        <v>0</v>
      </c>
      <c r="P8" s="363">
        <f t="shared" ref="P8:P17" si="2">N8/E8*100</f>
        <v>117.17171717171718</v>
      </c>
      <c r="Q8" s="359">
        <v>93</v>
      </c>
      <c r="R8" s="356">
        <v>0</v>
      </c>
      <c r="S8" s="908">
        <f t="shared" ref="S8:S17" si="3">Q8/E8*100</f>
        <v>93.939393939393938</v>
      </c>
    </row>
    <row r="9" spans="1:22" x14ac:dyDescent="0.2">
      <c r="A9" s="891"/>
      <c r="B9" s="891"/>
      <c r="C9" s="1287"/>
      <c r="D9" s="906" t="s">
        <v>22</v>
      </c>
      <c r="E9" s="365">
        <v>6141860</v>
      </c>
      <c r="F9" s="356">
        <v>18.899999999999999</v>
      </c>
      <c r="G9" s="364">
        <v>100</v>
      </c>
      <c r="H9" s="365">
        <v>0</v>
      </c>
      <c r="I9" s="356">
        <v>0</v>
      </c>
      <c r="J9" s="364">
        <f t="shared" si="0"/>
        <v>0</v>
      </c>
      <c r="K9" s="365">
        <v>1395</v>
      </c>
      <c r="L9" s="356">
        <v>0</v>
      </c>
      <c r="M9" s="363">
        <f t="shared" si="1"/>
        <v>2.2712989224762531E-2</v>
      </c>
      <c r="N9" s="365">
        <v>212699</v>
      </c>
      <c r="O9" s="356">
        <v>0.8</v>
      </c>
      <c r="P9" s="363">
        <f t="shared" si="2"/>
        <v>3.4631040108371076</v>
      </c>
      <c r="Q9" s="365">
        <v>96029</v>
      </c>
      <c r="R9" s="356">
        <v>0.4</v>
      </c>
      <c r="S9" s="908">
        <f t="shared" si="3"/>
        <v>1.5635165894370762</v>
      </c>
    </row>
    <row r="10" spans="1:22" x14ac:dyDescent="0.2">
      <c r="A10" s="891"/>
      <c r="B10" s="891"/>
      <c r="C10" s="1287"/>
      <c r="D10" s="906" t="s">
        <v>23</v>
      </c>
      <c r="E10" s="365">
        <v>1649490</v>
      </c>
      <c r="F10" s="356">
        <v>5.0999999999999996</v>
      </c>
      <c r="G10" s="364">
        <v>100</v>
      </c>
      <c r="H10" s="365">
        <v>16873748</v>
      </c>
      <c r="I10" s="356">
        <v>59.9</v>
      </c>
      <c r="J10" s="364">
        <f t="shared" si="0"/>
        <v>1022.9675839198782</v>
      </c>
      <c r="K10" s="365">
        <v>16932253</v>
      </c>
      <c r="L10" s="356">
        <v>61.3</v>
      </c>
      <c r="M10" s="363">
        <f t="shared" si="1"/>
        <v>1026.5144377959248</v>
      </c>
      <c r="N10" s="365">
        <v>15972413</v>
      </c>
      <c r="O10" s="356">
        <v>60.8</v>
      </c>
      <c r="P10" s="363">
        <f t="shared" si="2"/>
        <v>968.32433055065508</v>
      </c>
      <c r="Q10" s="365">
        <v>17180996</v>
      </c>
      <c r="R10" s="356">
        <v>62.5</v>
      </c>
      <c r="S10" s="908">
        <f t="shared" si="3"/>
        <v>1041.5944322184434</v>
      </c>
    </row>
    <row r="11" spans="1:22" x14ac:dyDescent="0.2">
      <c r="A11" s="891"/>
      <c r="B11" s="891"/>
      <c r="C11" s="1287"/>
      <c r="D11" s="906" t="s">
        <v>28</v>
      </c>
      <c r="E11" s="359">
        <v>3918239</v>
      </c>
      <c r="F11" s="356">
        <v>12.1</v>
      </c>
      <c r="G11" s="364">
        <v>100</v>
      </c>
      <c r="H11" s="359">
        <v>3741033</v>
      </c>
      <c r="I11" s="356">
        <v>13.3</v>
      </c>
      <c r="J11" s="364">
        <f t="shared" si="0"/>
        <v>95.477407069859694</v>
      </c>
      <c r="K11" s="359">
        <v>3431327</v>
      </c>
      <c r="L11" s="356">
        <v>12.4</v>
      </c>
      <c r="M11" s="363">
        <f t="shared" si="1"/>
        <v>87.573192957346407</v>
      </c>
      <c r="N11" s="359">
        <v>3149192</v>
      </c>
      <c r="O11" s="356">
        <v>12</v>
      </c>
      <c r="P11" s="363">
        <f t="shared" si="2"/>
        <v>80.37263678912899</v>
      </c>
      <c r="Q11" s="359">
        <v>3080926</v>
      </c>
      <c r="R11" s="356">
        <v>11.2</v>
      </c>
      <c r="S11" s="908">
        <f t="shared" si="3"/>
        <v>78.630374512631818</v>
      </c>
    </row>
    <row r="12" spans="1:22" x14ac:dyDescent="0.2">
      <c r="A12" s="891"/>
      <c r="B12" s="891"/>
      <c r="C12" s="1287"/>
      <c r="D12" s="906" t="s">
        <v>26</v>
      </c>
      <c r="E12" s="359">
        <v>1123679</v>
      </c>
      <c r="F12" s="356">
        <v>3.5</v>
      </c>
      <c r="G12" s="364">
        <v>100</v>
      </c>
      <c r="H12" s="359">
        <v>971088</v>
      </c>
      <c r="I12" s="356">
        <v>3.4</v>
      </c>
      <c r="J12" s="364">
        <f t="shared" si="0"/>
        <v>86.420410099325522</v>
      </c>
      <c r="K12" s="359">
        <v>971378</v>
      </c>
      <c r="L12" s="356">
        <v>3.5</v>
      </c>
      <c r="M12" s="363">
        <f t="shared" si="1"/>
        <v>86.44621818152693</v>
      </c>
      <c r="N12" s="359">
        <v>906818</v>
      </c>
      <c r="O12" s="356">
        <v>3.5</v>
      </c>
      <c r="P12" s="363">
        <f t="shared" si="2"/>
        <v>80.700805123171293</v>
      </c>
      <c r="Q12" s="359">
        <v>967415</v>
      </c>
      <c r="R12" s="356">
        <v>3.5</v>
      </c>
      <c r="S12" s="908">
        <f t="shared" si="3"/>
        <v>86.093537389236602</v>
      </c>
    </row>
    <row r="13" spans="1:22" x14ac:dyDescent="0.2">
      <c r="A13" s="891"/>
      <c r="B13" s="891"/>
      <c r="C13" s="1287"/>
      <c r="D13" s="909" t="s">
        <v>27</v>
      </c>
      <c r="E13" s="366">
        <v>44469</v>
      </c>
      <c r="F13" s="367">
        <v>0.1</v>
      </c>
      <c r="G13" s="368">
        <v>100</v>
      </c>
      <c r="H13" s="366">
        <v>42938</v>
      </c>
      <c r="I13" s="367">
        <v>0.2</v>
      </c>
      <c r="J13" s="368">
        <f t="shared" si="0"/>
        <v>96.557152173424186</v>
      </c>
      <c r="K13" s="366">
        <v>49168</v>
      </c>
      <c r="L13" s="367">
        <v>0.2</v>
      </c>
      <c r="M13" s="369">
        <f>K13/E13*100</f>
        <v>110.56691178124088</v>
      </c>
      <c r="N13" s="366">
        <v>36774</v>
      </c>
      <c r="O13" s="367">
        <v>0.1</v>
      </c>
      <c r="P13" s="369">
        <f>N13/E13*100</f>
        <v>82.69581056466302</v>
      </c>
      <c r="Q13" s="366">
        <v>22142</v>
      </c>
      <c r="R13" s="367">
        <v>0.1</v>
      </c>
      <c r="S13" s="910">
        <f>Q13/E13*100</f>
        <v>49.791989925566128</v>
      </c>
    </row>
    <row r="14" spans="1:22" x14ac:dyDescent="0.2">
      <c r="A14" s="891"/>
      <c r="B14" s="891"/>
      <c r="C14" s="1287"/>
      <c r="D14" s="906" t="s">
        <v>316</v>
      </c>
      <c r="E14" s="359">
        <v>311413</v>
      </c>
      <c r="F14" s="370">
        <v>1</v>
      </c>
      <c r="G14" s="364">
        <v>100</v>
      </c>
      <c r="H14" s="371" t="s">
        <v>315</v>
      </c>
      <c r="I14" s="372" t="s">
        <v>315</v>
      </c>
      <c r="J14" s="373" t="s">
        <v>315</v>
      </c>
      <c r="K14" s="371" t="s">
        <v>315</v>
      </c>
      <c r="L14" s="372" t="s">
        <v>315</v>
      </c>
      <c r="M14" s="373" t="s">
        <v>315</v>
      </c>
      <c r="N14" s="371" t="s">
        <v>315</v>
      </c>
      <c r="O14" s="372" t="s">
        <v>315</v>
      </c>
      <c r="P14" s="373" t="s">
        <v>315</v>
      </c>
      <c r="Q14" s="371" t="s">
        <v>315</v>
      </c>
      <c r="R14" s="372" t="s">
        <v>315</v>
      </c>
      <c r="S14" s="911" t="s">
        <v>315</v>
      </c>
    </row>
    <row r="15" spans="1:22" x14ac:dyDescent="0.2">
      <c r="A15" s="891"/>
      <c r="B15" s="891"/>
      <c r="C15" s="1287"/>
      <c r="D15" s="906" t="s">
        <v>317</v>
      </c>
      <c r="E15" s="365">
        <v>5321256</v>
      </c>
      <c r="F15" s="356">
        <v>16.399999999999999</v>
      </c>
      <c r="G15" s="374">
        <v>100</v>
      </c>
      <c r="H15" s="371" t="s">
        <v>315</v>
      </c>
      <c r="I15" s="375" t="s">
        <v>315</v>
      </c>
      <c r="J15" s="373" t="s">
        <v>315</v>
      </c>
      <c r="K15" s="371" t="s">
        <v>315</v>
      </c>
      <c r="L15" s="375" t="s">
        <v>315</v>
      </c>
      <c r="M15" s="373" t="s">
        <v>315</v>
      </c>
      <c r="N15" s="371" t="s">
        <v>315</v>
      </c>
      <c r="O15" s="375" t="s">
        <v>315</v>
      </c>
      <c r="P15" s="373" t="s">
        <v>315</v>
      </c>
      <c r="Q15" s="371" t="s">
        <v>315</v>
      </c>
      <c r="R15" s="375" t="s">
        <v>315</v>
      </c>
      <c r="S15" s="911" t="s">
        <v>315</v>
      </c>
    </row>
    <row r="16" spans="1:22" ht="13.5" thickBot="1" x14ac:dyDescent="0.25">
      <c r="A16" s="891"/>
      <c r="B16" s="891"/>
      <c r="C16" s="1287"/>
      <c r="D16" s="906" t="s">
        <v>318</v>
      </c>
      <c r="E16" s="376">
        <v>7372857</v>
      </c>
      <c r="F16" s="377">
        <v>22.7</v>
      </c>
      <c r="G16" s="378">
        <v>100</v>
      </c>
      <c r="H16" s="379" t="s">
        <v>315</v>
      </c>
      <c r="I16" s="380" t="s">
        <v>315</v>
      </c>
      <c r="J16" s="381" t="s">
        <v>315</v>
      </c>
      <c r="K16" s="379" t="s">
        <v>315</v>
      </c>
      <c r="L16" s="380" t="s">
        <v>315</v>
      </c>
      <c r="M16" s="381" t="s">
        <v>315</v>
      </c>
      <c r="N16" s="379" t="s">
        <v>315</v>
      </c>
      <c r="O16" s="380" t="s">
        <v>315</v>
      </c>
      <c r="P16" s="381" t="s">
        <v>315</v>
      </c>
      <c r="Q16" s="379" t="s">
        <v>315</v>
      </c>
      <c r="R16" s="380" t="s">
        <v>315</v>
      </c>
      <c r="S16" s="912" t="s">
        <v>315</v>
      </c>
    </row>
    <row r="17" spans="1:22" s="210" customFormat="1" ht="14" thickTop="1" thickBot="1" x14ac:dyDescent="0.25">
      <c r="A17" s="891"/>
      <c r="B17" s="891"/>
      <c r="C17" s="1288"/>
      <c r="D17" s="913" t="s">
        <v>70</v>
      </c>
      <c r="E17" s="382">
        <f>SUM(E6:E16)</f>
        <v>32434799</v>
      </c>
      <c r="F17" s="383">
        <v>100</v>
      </c>
      <c r="G17" s="384">
        <v>100</v>
      </c>
      <c r="H17" s="382">
        <f>SUM(H6:H16)</f>
        <v>28147942</v>
      </c>
      <c r="I17" s="383">
        <v>100</v>
      </c>
      <c r="J17" s="384">
        <f t="shared" si="0"/>
        <v>86.78315533880756</v>
      </c>
      <c r="K17" s="382">
        <f>SUM(K6:K16)</f>
        <v>27635538</v>
      </c>
      <c r="L17" s="383">
        <v>100</v>
      </c>
      <c r="M17" s="385">
        <f t="shared" si="1"/>
        <v>85.203358281948965</v>
      </c>
      <c r="N17" s="382">
        <f>SUM(N6:N16)</f>
        <v>26255889</v>
      </c>
      <c r="O17" s="383">
        <v>100</v>
      </c>
      <c r="P17" s="385">
        <f t="shared" si="2"/>
        <v>80.949750914133915</v>
      </c>
      <c r="Q17" s="382">
        <f>SUM(Q6:Q16)</f>
        <v>27481093</v>
      </c>
      <c r="R17" s="383">
        <v>100</v>
      </c>
      <c r="S17" s="914">
        <f t="shared" si="3"/>
        <v>84.727187611059335</v>
      </c>
      <c r="U17" s="209"/>
    </row>
    <row r="18" spans="1:22" ht="13.5" customHeight="1" thickBot="1" x14ac:dyDescent="0.25">
      <c r="A18" s="891"/>
      <c r="B18" s="891"/>
      <c r="C18" s="915"/>
      <c r="D18" s="916"/>
      <c r="E18" s="386"/>
      <c r="F18" s="388"/>
      <c r="G18" s="387"/>
      <c r="H18" s="388"/>
      <c r="I18" s="390"/>
      <c r="J18" s="389"/>
      <c r="K18" s="392"/>
      <c r="L18" s="390"/>
      <c r="M18" s="391"/>
      <c r="N18" s="388"/>
      <c r="O18" s="390"/>
      <c r="P18" s="391"/>
      <c r="Q18" s="388"/>
      <c r="R18" s="390"/>
      <c r="S18" s="391"/>
    </row>
    <row r="19" spans="1:22" ht="13.5" customHeight="1" x14ac:dyDescent="0.2">
      <c r="A19" s="891"/>
      <c r="B19" s="891"/>
      <c r="C19" s="1286" t="s">
        <v>42</v>
      </c>
      <c r="D19" s="917" t="s">
        <v>32</v>
      </c>
      <c r="E19" s="393">
        <v>552922</v>
      </c>
      <c r="F19" s="394">
        <v>1.7</v>
      </c>
      <c r="G19" s="395">
        <v>100</v>
      </c>
      <c r="H19" s="393">
        <v>503523</v>
      </c>
      <c r="I19" s="394">
        <v>1.8</v>
      </c>
      <c r="J19" s="395">
        <f>H19/E19*100</f>
        <v>91.065828453199543</v>
      </c>
      <c r="K19" s="393">
        <v>552734</v>
      </c>
      <c r="L19" s="394">
        <v>2.1</v>
      </c>
      <c r="M19" s="396">
        <f>K19/E19*100</f>
        <v>99.965998820810171</v>
      </c>
      <c r="N19" s="393">
        <v>542791</v>
      </c>
      <c r="O19" s="394">
        <v>2.1</v>
      </c>
      <c r="P19" s="396">
        <f>N19/E19*100</f>
        <v>98.167734327807537</v>
      </c>
      <c r="Q19" s="393">
        <v>547767</v>
      </c>
      <c r="R19" s="394">
        <v>2.1</v>
      </c>
      <c r="S19" s="918">
        <f>Q19/E19*100</f>
        <v>99.067680432321382</v>
      </c>
    </row>
    <row r="20" spans="1:22" x14ac:dyDescent="0.2">
      <c r="A20" s="891"/>
      <c r="B20" s="891"/>
      <c r="C20" s="1287"/>
      <c r="D20" s="906" t="s">
        <v>66</v>
      </c>
      <c r="E20" s="359">
        <v>17058880</v>
      </c>
      <c r="F20" s="370">
        <v>54.2</v>
      </c>
      <c r="G20" s="364">
        <v>100</v>
      </c>
      <c r="H20" s="359">
        <v>16580497</v>
      </c>
      <c r="I20" s="370">
        <v>61</v>
      </c>
      <c r="J20" s="364">
        <f t="shared" ref="J20:J25" si="4">H20/E20*100</f>
        <v>97.195695145285029</v>
      </c>
      <c r="K20" s="359">
        <v>16557713</v>
      </c>
      <c r="L20" s="370">
        <v>61.9</v>
      </c>
      <c r="M20" s="363">
        <f>K20/E20*100</f>
        <v>97.062134208107452</v>
      </c>
      <c r="N20" s="359">
        <v>15487262</v>
      </c>
      <c r="O20" s="370">
        <v>61.2</v>
      </c>
      <c r="P20" s="363">
        <f t="shared" ref="P20:P25" si="5">N20/E20*100</f>
        <v>90.787097394436216</v>
      </c>
      <c r="Q20" s="359">
        <v>16818487</v>
      </c>
      <c r="R20" s="370">
        <v>63.6</v>
      </c>
      <c r="S20" s="908">
        <f>Q20/E20*100</f>
        <v>98.590804320096055</v>
      </c>
    </row>
    <row r="21" spans="1:22" x14ac:dyDescent="0.2">
      <c r="A21" s="891"/>
      <c r="B21" s="891"/>
      <c r="C21" s="1287"/>
      <c r="D21" s="906" t="s">
        <v>319</v>
      </c>
      <c r="E21" s="397" t="s">
        <v>315</v>
      </c>
      <c r="F21" s="397" t="s">
        <v>315</v>
      </c>
      <c r="G21" s="397" t="s">
        <v>315</v>
      </c>
      <c r="H21" s="359">
        <v>8823340</v>
      </c>
      <c r="I21" s="370">
        <v>32.5</v>
      </c>
      <c r="J21" s="397" t="s">
        <v>315</v>
      </c>
      <c r="K21" s="359">
        <v>8366886</v>
      </c>
      <c r="L21" s="370">
        <v>31.3</v>
      </c>
      <c r="M21" s="398" t="s">
        <v>315</v>
      </c>
      <c r="N21" s="359">
        <v>8058014</v>
      </c>
      <c r="O21" s="370">
        <v>31.9</v>
      </c>
      <c r="P21" s="398" t="s">
        <v>315</v>
      </c>
      <c r="Q21" s="359">
        <v>7847571</v>
      </c>
      <c r="R21" s="370">
        <v>29.7</v>
      </c>
      <c r="S21" s="911" t="s">
        <v>315</v>
      </c>
    </row>
    <row r="22" spans="1:22" x14ac:dyDescent="0.2">
      <c r="A22" s="891"/>
      <c r="B22" s="891"/>
      <c r="C22" s="1287"/>
      <c r="D22" s="906" t="s">
        <v>320</v>
      </c>
      <c r="E22" s="397" t="s">
        <v>315</v>
      </c>
      <c r="F22" s="397" t="s">
        <v>315</v>
      </c>
      <c r="G22" s="397" t="s">
        <v>315</v>
      </c>
      <c r="H22" s="359">
        <v>0</v>
      </c>
      <c r="I22" s="370">
        <v>0</v>
      </c>
      <c r="J22" s="397" t="s">
        <v>315</v>
      </c>
      <c r="K22" s="359">
        <v>0</v>
      </c>
      <c r="L22" s="370">
        <v>0</v>
      </c>
      <c r="M22" s="398" t="s">
        <v>315</v>
      </c>
      <c r="N22" s="359">
        <v>0</v>
      </c>
      <c r="O22" s="370">
        <v>0</v>
      </c>
      <c r="P22" s="398" t="s">
        <v>315</v>
      </c>
      <c r="Q22" s="359">
        <v>0</v>
      </c>
      <c r="R22" s="370">
        <v>0</v>
      </c>
      <c r="S22" s="911" t="s">
        <v>315</v>
      </c>
    </row>
    <row r="23" spans="1:22" x14ac:dyDescent="0.2">
      <c r="A23" s="891"/>
      <c r="B23" s="891"/>
      <c r="C23" s="1287"/>
      <c r="D23" s="906" t="s">
        <v>67</v>
      </c>
      <c r="E23" s="399">
        <v>7416611</v>
      </c>
      <c r="F23" s="370">
        <v>23.6</v>
      </c>
      <c r="G23" s="364">
        <v>100</v>
      </c>
      <c r="H23" s="399">
        <v>3</v>
      </c>
      <c r="I23" s="370">
        <v>0</v>
      </c>
      <c r="J23" s="364">
        <f t="shared" si="4"/>
        <v>4.0449741802556452E-5</v>
      </c>
      <c r="K23" s="399">
        <v>3</v>
      </c>
      <c r="L23" s="370">
        <v>0</v>
      </c>
      <c r="M23" s="363">
        <f>K23/E23*100</f>
        <v>4.0449741802556452E-5</v>
      </c>
      <c r="N23" s="399">
        <v>3</v>
      </c>
      <c r="O23" s="370">
        <v>0</v>
      </c>
      <c r="P23" s="363">
        <f t="shared" si="5"/>
        <v>4.0449741802556452E-5</v>
      </c>
      <c r="Q23" s="399">
        <v>1</v>
      </c>
      <c r="R23" s="370">
        <v>0</v>
      </c>
      <c r="S23" s="908">
        <f>Q23/E23*100</f>
        <v>1.3483247267518816E-5</v>
      </c>
    </row>
    <row r="24" spans="1:22" x14ac:dyDescent="0.2">
      <c r="A24" s="891"/>
      <c r="B24" s="891"/>
      <c r="C24" s="1287"/>
      <c r="D24" s="906" t="s">
        <v>68</v>
      </c>
      <c r="E24" s="359">
        <v>244953</v>
      </c>
      <c r="F24" s="356">
        <v>0.8</v>
      </c>
      <c r="G24" s="364">
        <v>100</v>
      </c>
      <c r="H24" s="359">
        <v>267933</v>
      </c>
      <c r="I24" s="356">
        <v>1</v>
      </c>
      <c r="J24" s="364">
        <f t="shared" si="4"/>
        <v>109.38139153225312</v>
      </c>
      <c r="K24" s="359">
        <v>238229</v>
      </c>
      <c r="L24" s="356">
        <v>0.9</v>
      </c>
      <c r="M24" s="363">
        <f>K24/E24*100</f>
        <v>97.25498360910052</v>
      </c>
      <c r="N24" s="359">
        <v>221960</v>
      </c>
      <c r="O24" s="356">
        <v>0.9</v>
      </c>
      <c r="P24" s="363">
        <f t="shared" si="5"/>
        <v>90.613301327193383</v>
      </c>
      <c r="Q24" s="359">
        <v>216113</v>
      </c>
      <c r="R24" s="356">
        <v>0.8</v>
      </c>
      <c r="S24" s="908">
        <f>Q24/E24*100</f>
        <v>88.226312802864229</v>
      </c>
    </row>
    <row r="25" spans="1:22" x14ac:dyDescent="0.2">
      <c r="A25" s="891"/>
      <c r="B25" s="891"/>
      <c r="C25" s="1287"/>
      <c r="D25" s="906" t="s">
        <v>37</v>
      </c>
      <c r="E25" s="359">
        <v>1161287</v>
      </c>
      <c r="F25" s="370">
        <v>3.7</v>
      </c>
      <c r="G25" s="364">
        <v>100</v>
      </c>
      <c r="H25" s="359">
        <v>1001268</v>
      </c>
      <c r="I25" s="370">
        <v>3.7</v>
      </c>
      <c r="J25" s="364">
        <f t="shared" si="4"/>
        <v>86.22054668656412</v>
      </c>
      <c r="K25" s="359">
        <v>1013155</v>
      </c>
      <c r="L25" s="370">
        <v>3.8</v>
      </c>
      <c r="M25" s="363">
        <f>K25/E25*100</f>
        <v>87.244152392991566</v>
      </c>
      <c r="N25" s="359">
        <v>978444</v>
      </c>
      <c r="O25" s="370">
        <v>3.9</v>
      </c>
      <c r="P25" s="363">
        <f t="shared" si="5"/>
        <v>84.255141063320266</v>
      </c>
      <c r="Q25" s="359">
        <v>1013148</v>
      </c>
      <c r="R25" s="370">
        <v>3.8</v>
      </c>
      <c r="S25" s="908">
        <f>Q25/E25*100</f>
        <v>87.243549613489165</v>
      </c>
    </row>
    <row r="26" spans="1:22" x14ac:dyDescent="0.2">
      <c r="A26" s="891"/>
      <c r="B26" s="891"/>
      <c r="C26" s="1287"/>
      <c r="D26" s="909" t="s">
        <v>38</v>
      </c>
      <c r="E26" s="399">
        <v>0</v>
      </c>
      <c r="F26" s="400">
        <v>0</v>
      </c>
      <c r="G26" s="401">
        <v>100</v>
      </c>
      <c r="H26" s="403">
        <v>2635</v>
      </c>
      <c r="I26" s="400">
        <v>0</v>
      </c>
      <c r="J26" s="402" t="s">
        <v>220</v>
      </c>
      <c r="K26" s="403">
        <v>3000</v>
      </c>
      <c r="L26" s="400">
        <v>0</v>
      </c>
      <c r="M26" s="404" t="s">
        <v>220</v>
      </c>
      <c r="N26" s="403">
        <v>30000</v>
      </c>
      <c r="O26" s="400">
        <v>0</v>
      </c>
      <c r="P26" s="404" t="s">
        <v>223</v>
      </c>
      <c r="Q26" s="403">
        <v>88000</v>
      </c>
      <c r="R26" s="400">
        <v>0</v>
      </c>
      <c r="S26" s="911" t="s">
        <v>315</v>
      </c>
    </row>
    <row r="27" spans="1:22" x14ac:dyDescent="0.2">
      <c r="A27" s="891"/>
      <c r="B27" s="891"/>
      <c r="C27" s="1287"/>
      <c r="D27" s="919" t="s">
        <v>321</v>
      </c>
      <c r="E27" s="359">
        <v>3513993</v>
      </c>
      <c r="F27" s="370">
        <v>11.2</v>
      </c>
      <c r="G27" s="361">
        <v>100</v>
      </c>
      <c r="H27" s="371" t="s">
        <v>315</v>
      </c>
      <c r="I27" s="372" t="s">
        <v>315</v>
      </c>
      <c r="J27" s="373" t="s">
        <v>315</v>
      </c>
      <c r="K27" s="371" t="s">
        <v>315</v>
      </c>
      <c r="L27" s="372" t="s">
        <v>315</v>
      </c>
      <c r="M27" s="373" t="s">
        <v>315</v>
      </c>
      <c r="N27" s="371" t="s">
        <v>315</v>
      </c>
      <c r="O27" s="372" t="s">
        <v>315</v>
      </c>
      <c r="P27" s="373" t="s">
        <v>315</v>
      </c>
      <c r="Q27" s="371" t="s">
        <v>315</v>
      </c>
      <c r="R27" s="372" t="s">
        <v>315</v>
      </c>
      <c r="S27" s="911" t="s">
        <v>315</v>
      </c>
    </row>
    <row r="28" spans="1:22" x14ac:dyDescent="0.2">
      <c r="A28" s="891"/>
      <c r="B28" s="891"/>
      <c r="C28" s="1287"/>
      <c r="D28" s="919" t="s">
        <v>322</v>
      </c>
      <c r="E28" s="359">
        <v>13054</v>
      </c>
      <c r="F28" s="370">
        <v>0</v>
      </c>
      <c r="G28" s="374">
        <v>100</v>
      </c>
      <c r="H28" s="371" t="s">
        <v>315</v>
      </c>
      <c r="I28" s="372" t="s">
        <v>315</v>
      </c>
      <c r="J28" s="373" t="s">
        <v>315</v>
      </c>
      <c r="K28" s="371" t="s">
        <v>315</v>
      </c>
      <c r="L28" s="372" t="s">
        <v>315</v>
      </c>
      <c r="M28" s="373" t="s">
        <v>315</v>
      </c>
      <c r="N28" s="371" t="s">
        <v>315</v>
      </c>
      <c r="O28" s="372" t="s">
        <v>315</v>
      </c>
      <c r="P28" s="373" t="s">
        <v>315</v>
      </c>
      <c r="Q28" s="371" t="s">
        <v>315</v>
      </c>
      <c r="R28" s="372" t="s">
        <v>315</v>
      </c>
      <c r="S28" s="911" t="s">
        <v>315</v>
      </c>
    </row>
    <row r="29" spans="1:22" x14ac:dyDescent="0.2">
      <c r="A29" s="891"/>
      <c r="B29" s="891"/>
      <c r="C29" s="1287"/>
      <c r="D29" s="906" t="s">
        <v>323</v>
      </c>
      <c r="E29" s="399">
        <v>68</v>
      </c>
      <c r="F29" s="356">
        <v>0</v>
      </c>
      <c r="G29" s="364">
        <v>100</v>
      </c>
      <c r="H29" s="371" t="s">
        <v>315</v>
      </c>
      <c r="I29" s="375" t="s">
        <v>315</v>
      </c>
      <c r="J29" s="373" t="s">
        <v>315</v>
      </c>
      <c r="K29" s="371" t="s">
        <v>315</v>
      </c>
      <c r="L29" s="375" t="s">
        <v>315</v>
      </c>
      <c r="M29" s="373" t="s">
        <v>315</v>
      </c>
      <c r="N29" s="371" t="s">
        <v>315</v>
      </c>
      <c r="O29" s="375" t="s">
        <v>315</v>
      </c>
      <c r="P29" s="373" t="s">
        <v>315</v>
      </c>
      <c r="Q29" s="371" t="s">
        <v>315</v>
      </c>
      <c r="R29" s="375" t="s">
        <v>315</v>
      </c>
      <c r="S29" s="911" t="s">
        <v>315</v>
      </c>
    </row>
    <row r="30" spans="1:22" ht="13.5" thickBot="1" x14ac:dyDescent="0.25">
      <c r="A30" s="891"/>
      <c r="B30" s="891"/>
      <c r="C30" s="1287"/>
      <c r="D30" s="920" t="s">
        <v>324</v>
      </c>
      <c r="E30" s="405">
        <v>1501943</v>
      </c>
      <c r="F30" s="406">
        <v>4.8</v>
      </c>
      <c r="G30" s="378">
        <v>100</v>
      </c>
      <c r="H30" s="379" t="s">
        <v>315</v>
      </c>
      <c r="I30" s="380" t="s">
        <v>315</v>
      </c>
      <c r="J30" s="381" t="s">
        <v>315</v>
      </c>
      <c r="K30" s="379" t="s">
        <v>315</v>
      </c>
      <c r="L30" s="380" t="s">
        <v>315</v>
      </c>
      <c r="M30" s="381" t="s">
        <v>315</v>
      </c>
      <c r="N30" s="379" t="s">
        <v>315</v>
      </c>
      <c r="O30" s="380" t="s">
        <v>315</v>
      </c>
      <c r="P30" s="381" t="s">
        <v>315</v>
      </c>
      <c r="Q30" s="379" t="s">
        <v>315</v>
      </c>
      <c r="R30" s="380" t="s">
        <v>315</v>
      </c>
      <c r="S30" s="912" t="s">
        <v>315</v>
      </c>
    </row>
    <row r="31" spans="1:22" ht="14" thickTop="1" thickBot="1" x14ac:dyDescent="0.25">
      <c r="A31" s="891"/>
      <c r="B31" s="891"/>
      <c r="C31" s="1288"/>
      <c r="D31" s="921" t="s">
        <v>46</v>
      </c>
      <c r="E31" s="346">
        <f>SUM(E19:E25,E27:E30)</f>
        <v>31463711</v>
      </c>
      <c r="F31" s="383">
        <v>100</v>
      </c>
      <c r="G31" s="384">
        <v>100</v>
      </c>
      <c r="H31" s="346">
        <f>SUM(H19:H25,H27:H30)</f>
        <v>27176564</v>
      </c>
      <c r="I31" s="383">
        <v>100</v>
      </c>
      <c r="J31" s="384">
        <f>H31/E31*100</f>
        <v>86.374312299016481</v>
      </c>
      <c r="K31" s="346">
        <f>SUM(K19:K25,K27:K30)</f>
        <v>26728720</v>
      </c>
      <c r="L31" s="383">
        <v>100</v>
      </c>
      <c r="M31" s="385">
        <f>K31/E31*100</f>
        <v>84.950945551209784</v>
      </c>
      <c r="N31" s="346">
        <f>SUM(N19:N25,N27:N30)</f>
        <v>25288474</v>
      </c>
      <c r="O31" s="383">
        <v>100</v>
      </c>
      <c r="P31" s="385">
        <f>N31/E31*100</f>
        <v>80.373462621748587</v>
      </c>
      <c r="Q31" s="346">
        <f>SUM(Q19:Q25,Q27:Q30)</f>
        <v>26443087</v>
      </c>
      <c r="R31" s="383">
        <v>100</v>
      </c>
      <c r="S31" s="914">
        <f>Q31/E31*100</f>
        <v>84.043128288331914</v>
      </c>
    </row>
    <row r="32" spans="1:22" x14ac:dyDescent="0.2">
      <c r="A32" s="891"/>
      <c r="B32" s="891"/>
      <c r="C32" s="922"/>
      <c r="D32" s="923"/>
      <c r="E32" s="924"/>
      <c r="F32" s="924"/>
      <c r="G32" s="924"/>
      <c r="H32" s="924"/>
      <c r="I32" s="924"/>
      <c r="J32" s="925"/>
      <c r="K32" s="924"/>
      <c r="L32" s="926"/>
      <c r="M32" s="927"/>
      <c r="N32" s="928"/>
      <c r="O32" s="929"/>
      <c r="P32" s="928"/>
      <c r="Q32" s="928"/>
      <c r="R32" s="929"/>
      <c r="S32" s="927"/>
      <c r="T32" s="211"/>
      <c r="V32" s="212"/>
    </row>
    <row r="33" spans="1:22" x14ac:dyDescent="0.2">
      <c r="A33" s="891"/>
      <c r="B33" s="891"/>
      <c r="C33" s="930"/>
      <c r="D33" s="930"/>
      <c r="E33" s="931"/>
      <c r="F33" s="930"/>
      <c r="G33" s="930"/>
      <c r="H33" s="932"/>
      <c r="I33" s="933"/>
      <c r="J33" s="932"/>
      <c r="K33" s="932"/>
      <c r="L33" s="934"/>
      <c r="M33" s="935"/>
      <c r="N33" s="936"/>
      <c r="O33" s="937"/>
      <c r="P33" s="937"/>
      <c r="Q33" s="936"/>
      <c r="R33" s="934"/>
      <c r="S33" s="935"/>
      <c r="T33" s="213"/>
      <c r="V33" s="214"/>
    </row>
    <row r="34" spans="1:22" x14ac:dyDescent="0.2">
      <c r="A34" s="891"/>
      <c r="B34" s="891"/>
      <c r="C34" s="938"/>
      <c r="D34" s="938"/>
      <c r="E34" s="938"/>
      <c r="F34" s="938"/>
      <c r="G34" s="938"/>
      <c r="H34" s="939"/>
      <c r="I34" s="940"/>
      <c r="J34" s="939"/>
      <c r="K34" s="939"/>
      <c r="L34" s="941"/>
      <c r="M34" s="942"/>
      <c r="N34" s="943"/>
      <c r="O34" s="943"/>
      <c r="P34" s="943"/>
      <c r="Q34" s="943"/>
      <c r="R34" s="941"/>
      <c r="S34" s="943"/>
    </row>
  </sheetData>
  <mergeCells count="11">
    <mergeCell ref="U3:V3"/>
    <mergeCell ref="Q4:S4"/>
    <mergeCell ref="C2:G2"/>
    <mergeCell ref="R3:S3"/>
    <mergeCell ref="C19:C31"/>
    <mergeCell ref="N4:P4"/>
    <mergeCell ref="H4:J4"/>
    <mergeCell ref="K4:M4"/>
    <mergeCell ref="E4:G4"/>
    <mergeCell ref="C4:D5"/>
    <mergeCell ref="C6:C17"/>
  </mergeCells>
  <phoneticPr fontId="2"/>
  <printOptions horizontalCentered="1" verticalCentered="1"/>
  <pageMargins left="0.6" right="0.62" top="1" bottom="1" header="0.51200000000000001" footer="0.51200000000000001"/>
  <pageSetup paperSize="9" scale="76" orientation="landscape" blackAndWhite="1" r:id="rId1"/>
  <headerFooter alignWithMargins="0"/>
  <ignoredErrors>
    <ignoredError sqref="H31:Q3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13"/>
  </sheetPr>
  <dimension ref="A1:S28"/>
  <sheetViews>
    <sheetView showGridLines="0" zoomScaleNormal="100" workbookViewId="0"/>
  </sheetViews>
  <sheetFormatPr defaultColWidth="9" defaultRowHeight="13" x14ac:dyDescent="0.2"/>
  <cols>
    <col min="1" max="2" width="9" style="135" customWidth="1"/>
    <col min="3" max="3" width="3.453125" style="220" customWidth="1"/>
    <col min="4" max="4" width="20.453125" style="220" customWidth="1"/>
    <col min="5" max="5" width="11.1796875" style="220" customWidth="1"/>
    <col min="6" max="6" width="7.1796875" style="220" customWidth="1"/>
    <col min="7" max="7" width="6.08984375" style="220" customWidth="1"/>
    <col min="8" max="8" width="11.1796875" style="220" customWidth="1"/>
    <col min="9" max="9" width="7.08984375" style="220" customWidth="1"/>
    <col min="10" max="10" width="6.08984375" style="220" customWidth="1"/>
    <col min="11" max="11" width="11.1796875" style="228" customWidth="1"/>
    <col min="12" max="12" width="7.08984375" style="228" customWidth="1"/>
    <col min="13" max="13" width="6.08984375" style="228" customWidth="1"/>
    <col min="14" max="14" width="11.36328125" style="229" customWidth="1"/>
    <col min="15" max="15" width="7.08984375" style="230" customWidth="1"/>
    <col min="16" max="16" width="6.36328125" style="231" customWidth="1"/>
    <col min="17" max="17" width="11.36328125" style="229" customWidth="1"/>
    <col min="18" max="18" width="7.08984375" style="230" customWidth="1"/>
    <col min="19" max="19" width="6.36328125" style="231" customWidth="1"/>
    <col min="20" max="16384" width="9" style="220"/>
  </cols>
  <sheetData>
    <row r="1" spans="1:19" s="135" customFormat="1" ht="16.5" x14ac:dyDescent="0.25">
      <c r="A1" s="891" t="s">
        <v>268</v>
      </c>
      <c r="B1" s="892" t="s">
        <v>273</v>
      </c>
      <c r="C1" s="891"/>
      <c r="D1" s="891"/>
      <c r="E1" s="891"/>
      <c r="F1" s="891"/>
      <c r="G1" s="891"/>
      <c r="H1" s="891"/>
      <c r="I1" s="891"/>
      <c r="J1" s="895"/>
      <c r="K1" s="895"/>
      <c r="L1" s="895"/>
      <c r="M1" s="891"/>
      <c r="N1" s="894"/>
      <c r="O1" s="891"/>
      <c r="P1" s="891"/>
      <c r="Q1" s="894"/>
      <c r="R1" s="891"/>
    </row>
    <row r="2" spans="1:19" ht="16.5" x14ac:dyDescent="0.2">
      <c r="A2" s="891" t="s">
        <v>275</v>
      </c>
      <c r="B2" s="944" t="s">
        <v>230</v>
      </c>
      <c r="C2" s="944"/>
      <c r="D2" s="945"/>
      <c r="E2" s="945"/>
      <c r="F2" s="945"/>
      <c r="G2" s="945"/>
      <c r="H2" s="945"/>
      <c r="I2" s="945"/>
      <c r="J2" s="946"/>
      <c r="K2" s="946"/>
      <c r="L2" s="946"/>
      <c r="M2" s="944"/>
      <c r="N2" s="944"/>
      <c r="O2" s="947"/>
      <c r="P2" s="944"/>
      <c r="Q2" s="944"/>
      <c r="R2" s="947"/>
      <c r="S2" s="220"/>
    </row>
    <row r="3" spans="1:19" ht="13.5" thickBot="1" x14ac:dyDescent="0.25">
      <c r="A3" s="891"/>
      <c r="B3" s="945"/>
      <c r="C3" s="945"/>
      <c r="D3" s="945"/>
      <c r="E3" s="945"/>
      <c r="F3" s="945"/>
      <c r="G3" s="948"/>
      <c r="H3" s="948"/>
      <c r="I3" s="949"/>
      <c r="J3" s="950"/>
      <c r="K3" s="950"/>
      <c r="L3" s="950"/>
      <c r="M3" s="1285"/>
      <c r="N3" s="1285"/>
      <c r="O3" s="1285"/>
      <c r="P3" s="1285" t="s">
        <v>243</v>
      </c>
      <c r="Q3" s="1285"/>
      <c r="R3" s="1285"/>
      <c r="S3" s="220"/>
    </row>
    <row r="4" spans="1:19" x14ac:dyDescent="0.2">
      <c r="A4" s="891"/>
      <c r="B4" s="1296" t="s">
        <v>0</v>
      </c>
      <c r="C4" s="1297"/>
      <c r="D4" s="1303" t="s">
        <v>306</v>
      </c>
      <c r="E4" s="1304"/>
      <c r="F4" s="1304"/>
      <c r="G4" s="1303" t="s">
        <v>328</v>
      </c>
      <c r="H4" s="1304"/>
      <c r="I4" s="1304"/>
      <c r="J4" s="1308" t="s">
        <v>327</v>
      </c>
      <c r="K4" s="1309"/>
      <c r="L4" s="1310"/>
      <c r="M4" s="1311" t="s">
        <v>361</v>
      </c>
      <c r="N4" s="1304"/>
      <c r="O4" s="1312"/>
      <c r="P4" s="1305" t="s">
        <v>377</v>
      </c>
      <c r="Q4" s="1306"/>
      <c r="R4" s="1307"/>
      <c r="S4" s="220"/>
    </row>
    <row r="5" spans="1:19" ht="13.5" thickBot="1" x14ac:dyDescent="0.25">
      <c r="A5" s="891"/>
      <c r="B5" s="1298"/>
      <c r="C5" s="1299"/>
      <c r="D5" s="951" t="s">
        <v>188</v>
      </c>
      <c r="E5" s="952" t="s">
        <v>189</v>
      </c>
      <c r="F5" s="953" t="s">
        <v>74</v>
      </c>
      <c r="G5" s="951" t="s">
        <v>188</v>
      </c>
      <c r="H5" s="952" t="s">
        <v>189</v>
      </c>
      <c r="I5" s="953" t="s">
        <v>74</v>
      </c>
      <c r="J5" s="951" t="s">
        <v>188</v>
      </c>
      <c r="K5" s="952" t="s">
        <v>189</v>
      </c>
      <c r="L5" s="954" t="s">
        <v>74</v>
      </c>
      <c r="M5" s="955" t="s">
        <v>188</v>
      </c>
      <c r="N5" s="952" t="s">
        <v>189</v>
      </c>
      <c r="O5" s="954" t="s">
        <v>74</v>
      </c>
      <c r="P5" s="956" t="s">
        <v>188</v>
      </c>
      <c r="Q5" s="957" t="s">
        <v>189</v>
      </c>
      <c r="R5" s="958" t="s">
        <v>74</v>
      </c>
      <c r="S5" s="220"/>
    </row>
    <row r="6" spans="1:19" ht="14.25" customHeight="1" thickTop="1" x14ac:dyDescent="0.2">
      <c r="A6" s="891"/>
      <c r="B6" s="1300" t="s">
        <v>39</v>
      </c>
      <c r="C6" s="959" t="s">
        <v>72</v>
      </c>
      <c r="D6" s="960">
        <v>3939675</v>
      </c>
      <c r="E6" s="961">
        <f>D6/$D$15*100</f>
        <v>18.951021565973203</v>
      </c>
      <c r="F6" s="962">
        <v>100</v>
      </c>
      <c r="G6" s="960">
        <v>4817214</v>
      </c>
      <c r="H6" s="961">
        <f>G6/$G$15*100</f>
        <v>22.028493095309358</v>
      </c>
      <c r="I6" s="963">
        <f>G6/D6*100</f>
        <v>122.27440080717318</v>
      </c>
      <c r="J6" s="960">
        <v>4722595</v>
      </c>
      <c r="K6" s="961">
        <f>J6/$J$15*100</f>
        <v>20.741270406572987</v>
      </c>
      <c r="L6" s="964">
        <f>J6/D6*100</f>
        <v>119.87270523583797</v>
      </c>
      <c r="M6" s="965">
        <v>4593119</v>
      </c>
      <c r="N6" s="961">
        <v>20.8</v>
      </c>
      <c r="O6" s="964">
        <f>M6/$D6*100</f>
        <v>116.5862412508646</v>
      </c>
      <c r="P6" s="965">
        <v>4517444</v>
      </c>
      <c r="Q6" s="966">
        <f t="shared" ref="Q6:Q13" si="0">P6/$P$15*100</f>
        <v>18.91947140749755</v>
      </c>
      <c r="R6" s="967">
        <f>P6/$D6*100</f>
        <v>114.66539752644572</v>
      </c>
      <c r="S6" s="220"/>
    </row>
    <row r="7" spans="1:19" x14ac:dyDescent="0.2">
      <c r="A7" s="891"/>
      <c r="B7" s="1301"/>
      <c r="C7" s="968" t="s">
        <v>21</v>
      </c>
      <c r="D7" s="969">
        <v>0</v>
      </c>
      <c r="E7" s="966">
        <f t="shared" ref="E7:E15" si="1">D7/$D$15*100</f>
        <v>0</v>
      </c>
      <c r="F7" s="970">
        <v>100</v>
      </c>
      <c r="G7" s="969">
        <v>0</v>
      </c>
      <c r="H7" s="966">
        <f t="shared" ref="H7:H15" si="2">G7/$G$15*100</f>
        <v>0</v>
      </c>
      <c r="I7" s="971">
        <v>100</v>
      </c>
      <c r="J7" s="969">
        <v>0</v>
      </c>
      <c r="K7" s="966">
        <f t="shared" ref="K7:K15" si="3">J7/$J$15*100</f>
        <v>0</v>
      </c>
      <c r="L7" s="971">
        <v>100</v>
      </c>
      <c r="M7" s="972">
        <v>0</v>
      </c>
      <c r="N7" s="966">
        <f t="shared" ref="N7:N15" si="4">M7/$M$15*100</f>
        <v>0</v>
      </c>
      <c r="O7" s="973">
        <v>100</v>
      </c>
      <c r="P7" s="972">
        <v>0</v>
      </c>
      <c r="Q7" s="966">
        <f t="shared" si="0"/>
        <v>0</v>
      </c>
      <c r="R7" s="974">
        <v>100</v>
      </c>
      <c r="S7" s="220"/>
    </row>
    <row r="8" spans="1:19" x14ac:dyDescent="0.2">
      <c r="A8" s="891"/>
      <c r="B8" s="1301"/>
      <c r="C8" s="968" t="s">
        <v>22</v>
      </c>
      <c r="D8" s="969">
        <v>4837960</v>
      </c>
      <c r="E8" s="966">
        <f t="shared" si="1"/>
        <v>23.272042565774008</v>
      </c>
      <c r="F8" s="970">
        <v>100</v>
      </c>
      <c r="G8" s="969">
        <v>4771770</v>
      </c>
      <c r="H8" s="966">
        <f t="shared" si="2"/>
        <v>21.820683593754467</v>
      </c>
      <c r="I8" s="971">
        <f>G8/D8*100</f>
        <v>98.631861363053858</v>
      </c>
      <c r="J8" s="969">
        <v>5120304</v>
      </c>
      <c r="K8" s="975">
        <f t="shared" si="3"/>
        <v>22.487977442032882</v>
      </c>
      <c r="L8" s="973">
        <f>J8/D8*100</f>
        <v>105.83601352636236</v>
      </c>
      <c r="M8" s="972">
        <v>5478694</v>
      </c>
      <c r="N8" s="966">
        <f t="shared" si="4"/>
        <v>22.933588754973545</v>
      </c>
      <c r="O8" s="973">
        <f t="shared" ref="O8:O15" si="5">M8/$D8*100</f>
        <v>113.24388791970171</v>
      </c>
      <c r="P8" s="972">
        <v>5083082</v>
      </c>
      <c r="Q8" s="976">
        <v>23</v>
      </c>
      <c r="R8" s="974">
        <f>P8/$D8*100</f>
        <v>105.06663965803769</v>
      </c>
      <c r="S8" s="220"/>
    </row>
    <row r="9" spans="1:19" x14ac:dyDescent="0.2">
      <c r="A9" s="891"/>
      <c r="B9" s="1301"/>
      <c r="C9" s="968" t="s">
        <v>71</v>
      </c>
      <c r="D9" s="969">
        <v>5183869</v>
      </c>
      <c r="E9" s="966">
        <f t="shared" si="1"/>
        <v>24.935968884281049</v>
      </c>
      <c r="F9" s="970">
        <v>100</v>
      </c>
      <c r="G9" s="969">
        <v>5196564</v>
      </c>
      <c r="H9" s="966">
        <f t="shared" si="2"/>
        <v>23.763211307061127</v>
      </c>
      <c r="I9" s="971">
        <f t="shared" ref="I9:I14" si="6">G9/D9*100</f>
        <v>100.24489430577816</v>
      </c>
      <c r="J9" s="969">
        <v>5327339</v>
      </c>
      <c r="K9" s="966">
        <f t="shared" si="3"/>
        <v>23.397259080332343</v>
      </c>
      <c r="L9" s="973">
        <f t="shared" ref="L9:L15" si="7">J9/D9*100</f>
        <v>102.76762395037376</v>
      </c>
      <c r="M9" s="972">
        <v>5358625</v>
      </c>
      <c r="N9" s="966">
        <f t="shared" si="4"/>
        <v>22.430984837284239</v>
      </c>
      <c r="O9" s="973">
        <f t="shared" si="5"/>
        <v>103.37115000398352</v>
      </c>
      <c r="P9" s="972">
        <v>5630166</v>
      </c>
      <c r="Q9" s="966">
        <f t="shared" si="0"/>
        <v>23.579653595366061</v>
      </c>
      <c r="R9" s="974">
        <f>P9/$D9*100</f>
        <v>108.60934178699347</v>
      </c>
      <c r="S9" s="220"/>
    </row>
    <row r="10" spans="1:19" x14ac:dyDescent="0.2">
      <c r="A10" s="891"/>
      <c r="B10" s="1301"/>
      <c r="C10" s="968" t="s">
        <v>23</v>
      </c>
      <c r="D10" s="977">
        <v>2827534</v>
      </c>
      <c r="E10" s="966">
        <f t="shared" si="1"/>
        <v>13.601288891221349</v>
      </c>
      <c r="F10" s="970">
        <v>100</v>
      </c>
      <c r="G10" s="977">
        <v>2869252</v>
      </c>
      <c r="H10" s="966">
        <f t="shared" si="2"/>
        <v>13.120716221181489</v>
      </c>
      <c r="I10" s="971">
        <f t="shared" si="6"/>
        <v>101.47541992421665</v>
      </c>
      <c r="J10" s="977">
        <v>2943547</v>
      </c>
      <c r="K10" s="966">
        <f t="shared" si="3"/>
        <v>12.927829780334053</v>
      </c>
      <c r="L10" s="973">
        <f t="shared" si="7"/>
        <v>104.1029745354079</v>
      </c>
      <c r="M10" s="978">
        <v>2989228</v>
      </c>
      <c r="N10" s="966">
        <f t="shared" si="4"/>
        <v>12.512786011931324</v>
      </c>
      <c r="O10" s="973">
        <f t="shared" si="5"/>
        <v>105.71855192545871</v>
      </c>
      <c r="P10" s="978">
        <v>3070919</v>
      </c>
      <c r="Q10" s="966">
        <f t="shared" si="0"/>
        <v>12.861291521320675</v>
      </c>
      <c r="R10" s="974">
        <f t="shared" ref="R10:R15" si="8">P10/$D10*100</f>
        <v>108.60767721979647</v>
      </c>
      <c r="S10" s="220"/>
    </row>
    <row r="11" spans="1:19" x14ac:dyDescent="0.2">
      <c r="A11" s="891"/>
      <c r="B11" s="1301"/>
      <c r="C11" s="968" t="s">
        <v>75</v>
      </c>
      <c r="D11" s="979">
        <v>731</v>
      </c>
      <c r="E11" s="966">
        <f t="shared" si="1"/>
        <v>3.5163298405900007E-3</v>
      </c>
      <c r="F11" s="970">
        <v>100</v>
      </c>
      <c r="G11" s="979">
        <v>277</v>
      </c>
      <c r="H11" s="966">
        <f t="shared" si="2"/>
        <v>1.2666849733893267E-3</v>
      </c>
      <c r="I11" s="971">
        <f t="shared" si="6"/>
        <v>37.893296853625166</v>
      </c>
      <c r="J11" s="979">
        <v>324</v>
      </c>
      <c r="K11" s="966">
        <f t="shared" si="3"/>
        <v>1.4229828328979402E-3</v>
      </c>
      <c r="L11" s="973">
        <f>J11/D11*100</f>
        <v>44.322845417236664</v>
      </c>
      <c r="M11" s="980">
        <v>308</v>
      </c>
      <c r="N11" s="966">
        <f t="shared" si="4"/>
        <v>1.2892753887207157E-3</v>
      </c>
      <c r="O11" s="973">
        <f t="shared" si="5"/>
        <v>42.134062927496579</v>
      </c>
      <c r="P11" s="980">
        <v>367</v>
      </c>
      <c r="Q11" s="966">
        <f t="shared" si="0"/>
        <v>1.5370297908621779E-3</v>
      </c>
      <c r="R11" s="974">
        <f t="shared" si="8"/>
        <v>50.205198358413128</v>
      </c>
      <c r="S11" s="220"/>
    </row>
    <row r="12" spans="1:19" x14ac:dyDescent="0.2">
      <c r="A12" s="891"/>
      <c r="B12" s="1301"/>
      <c r="C12" s="968" t="s">
        <v>76</v>
      </c>
      <c r="D12" s="977">
        <v>3581300</v>
      </c>
      <c r="E12" s="966">
        <f t="shared" si="1"/>
        <v>17.227130038447292</v>
      </c>
      <c r="F12" s="970">
        <v>100</v>
      </c>
      <c r="G12" s="977">
        <v>3305264</v>
      </c>
      <c r="H12" s="966">
        <f t="shared" si="2"/>
        <v>15.114542389475449</v>
      </c>
      <c r="I12" s="971">
        <f t="shared" si="6"/>
        <v>92.292296093597287</v>
      </c>
      <c r="J12" s="977">
        <v>3706890</v>
      </c>
      <c r="K12" s="966">
        <f t="shared" si="3"/>
        <v>16.280372942719275</v>
      </c>
      <c r="L12" s="973">
        <f t="shared" si="7"/>
        <v>103.5068271298132</v>
      </c>
      <c r="M12" s="978">
        <v>4221238</v>
      </c>
      <c r="N12" s="966">
        <f>M12/$M$15*100</f>
        <v>17.669929426404728</v>
      </c>
      <c r="O12" s="973">
        <f t="shared" si="5"/>
        <v>117.86887443107253</v>
      </c>
      <c r="P12" s="978">
        <v>3751857</v>
      </c>
      <c r="Q12" s="966">
        <f t="shared" si="0"/>
        <v>15.713122561457215</v>
      </c>
      <c r="R12" s="974">
        <f t="shared" si="8"/>
        <v>104.76243263619355</v>
      </c>
      <c r="S12" s="220"/>
    </row>
    <row r="13" spans="1:19" x14ac:dyDescent="0.2">
      <c r="A13" s="891"/>
      <c r="B13" s="1301"/>
      <c r="C13" s="968" t="s">
        <v>77</v>
      </c>
      <c r="D13" s="979">
        <v>411044</v>
      </c>
      <c r="E13" s="966">
        <f t="shared" si="1"/>
        <v>1.9772452571757539</v>
      </c>
      <c r="F13" s="970">
        <v>100</v>
      </c>
      <c r="G13" s="979">
        <v>903599</v>
      </c>
      <c r="H13" s="966">
        <f t="shared" si="2"/>
        <v>4.1320407049444841</v>
      </c>
      <c r="I13" s="971">
        <f>G13/D13*100</f>
        <v>219.83023715222703</v>
      </c>
      <c r="J13" s="979">
        <v>942935</v>
      </c>
      <c r="K13" s="966">
        <v>4.2</v>
      </c>
      <c r="L13" s="973">
        <f t="shared" si="7"/>
        <v>229.4000155701093</v>
      </c>
      <c r="M13" s="980">
        <v>1246871</v>
      </c>
      <c r="N13" s="966">
        <f>M13/$M$15*100</f>
        <v>5.2193509519791803</v>
      </c>
      <c r="O13" s="973">
        <f t="shared" si="5"/>
        <v>303.3424645536731</v>
      </c>
      <c r="P13" s="980">
        <v>1820347</v>
      </c>
      <c r="Q13" s="966">
        <f t="shared" si="0"/>
        <v>7.623780841162378</v>
      </c>
      <c r="R13" s="974">
        <f t="shared" si="8"/>
        <v>442.85940191317718</v>
      </c>
      <c r="S13" s="220"/>
    </row>
    <row r="14" spans="1:19" ht="13.5" thickBot="1" x14ac:dyDescent="0.25">
      <c r="A14" s="891"/>
      <c r="B14" s="1301"/>
      <c r="C14" s="981" t="s">
        <v>27</v>
      </c>
      <c r="D14" s="977">
        <v>6608</v>
      </c>
      <c r="E14" s="982">
        <f t="shared" si="1"/>
        <v>3.1786467286756118E-2</v>
      </c>
      <c r="F14" s="983">
        <v>100</v>
      </c>
      <c r="G14" s="977">
        <v>4165</v>
      </c>
      <c r="H14" s="982">
        <f t="shared" si="2"/>
        <v>1.9046003300240238E-2</v>
      </c>
      <c r="I14" s="984">
        <f t="shared" si="6"/>
        <v>63.029661016949156</v>
      </c>
      <c r="J14" s="977">
        <v>5139</v>
      </c>
      <c r="K14" s="982">
        <f t="shared" si="3"/>
        <v>2.2570088821797882E-2</v>
      </c>
      <c r="L14" s="985">
        <f t="shared" si="7"/>
        <v>77.769370460048421</v>
      </c>
      <c r="M14" s="978">
        <v>1305</v>
      </c>
      <c r="N14" s="982">
        <f t="shared" si="4"/>
        <v>5.4626765658458889E-3</v>
      </c>
      <c r="O14" s="986">
        <f t="shared" si="5"/>
        <v>19.748789346246973</v>
      </c>
      <c r="P14" s="978">
        <v>3039</v>
      </c>
      <c r="Q14" s="982">
        <f>P14/$P$15*100</f>
        <v>1.27276118104364E-2</v>
      </c>
      <c r="R14" s="987">
        <f t="shared" si="8"/>
        <v>45.989709443099272</v>
      </c>
      <c r="S14" s="220"/>
    </row>
    <row r="15" spans="1:19" ht="14" thickTop="1" thickBot="1" x14ac:dyDescent="0.25">
      <c r="A15" s="891"/>
      <c r="B15" s="1302"/>
      <c r="C15" s="988" t="s">
        <v>46</v>
      </c>
      <c r="D15" s="989">
        <f>SUM(D6:D14)</f>
        <v>20788721</v>
      </c>
      <c r="E15" s="990">
        <f t="shared" si="1"/>
        <v>100</v>
      </c>
      <c r="F15" s="963">
        <v>100</v>
      </c>
      <c r="G15" s="989">
        <f>SUM(G6:G14)</f>
        <v>21868105</v>
      </c>
      <c r="H15" s="990">
        <f t="shared" si="2"/>
        <v>100</v>
      </c>
      <c r="I15" s="991">
        <f>G15/D15*100</f>
        <v>105.19216165342735</v>
      </c>
      <c r="J15" s="989">
        <f>SUM(J6:J14)</f>
        <v>22769073</v>
      </c>
      <c r="K15" s="990">
        <f t="shared" si="3"/>
        <v>100</v>
      </c>
      <c r="L15" s="992">
        <f t="shared" si="7"/>
        <v>109.52608869011229</v>
      </c>
      <c r="M15" s="993">
        <f>SUM(M6:M14)</f>
        <v>23889388</v>
      </c>
      <c r="N15" s="990">
        <f t="shared" si="4"/>
        <v>100</v>
      </c>
      <c r="O15" s="992">
        <f t="shared" si="5"/>
        <v>114.91514076310901</v>
      </c>
      <c r="P15" s="994">
        <f>SUM(P6:P14)</f>
        <v>23877221</v>
      </c>
      <c r="Q15" s="990">
        <f>P15/$P$15*100</f>
        <v>100</v>
      </c>
      <c r="R15" s="995">
        <f t="shared" si="8"/>
        <v>114.85661383401124</v>
      </c>
      <c r="S15" s="220"/>
    </row>
    <row r="16" spans="1:19" ht="13.5" thickBot="1" x14ac:dyDescent="0.25">
      <c r="A16" s="891"/>
      <c r="B16" s="996"/>
      <c r="C16" s="408"/>
      <c r="D16" s="408"/>
      <c r="E16" s="409"/>
      <c r="F16" s="997"/>
      <c r="G16" s="997"/>
      <c r="H16" s="998"/>
      <c r="I16" s="997"/>
      <c r="J16" s="997"/>
      <c r="K16" s="998"/>
      <c r="L16" s="997"/>
      <c r="M16" s="408"/>
      <c r="N16" s="409"/>
      <c r="O16" s="408"/>
      <c r="P16" s="408"/>
      <c r="Q16" s="409"/>
      <c r="R16" s="408"/>
      <c r="S16" s="220"/>
    </row>
    <row r="17" spans="1:19" ht="13.5" customHeight="1" x14ac:dyDescent="0.2">
      <c r="A17" s="999"/>
      <c r="B17" s="1293" t="s">
        <v>42</v>
      </c>
      <c r="C17" s="959" t="s">
        <v>32</v>
      </c>
      <c r="D17" s="1000">
        <v>561680</v>
      </c>
      <c r="E17" s="1001">
        <f t="shared" ref="E17:E23" si="9">D17/$D$23*100</f>
        <v>2.8246243598606036</v>
      </c>
      <c r="F17" s="1002">
        <v>100</v>
      </c>
      <c r="G17" s="1000">
        <v>565732</v>
      </c>
      <c r="H17" s="1001">
        <f>G17/$G$23*100</f>
        <v>2.7035957175019365</v>
      </c>
      <c r="I17" s="1003">
        <f>G17/D17*100</f>
        <v>100.72140720695057</v>
      </c>
      <c r="J17" s="1000">
        <v>537304</v>
      </c>
      <c r="K17" s="1004">
        <f>J17/$J$23*100</f>
        <v>2.4965103477794699</v>
      </c>
      <c r="L17" s="1003">
        <f>J17/D17*100</f>
        <v>95.660162370032765</v>
      </c>
      <c r="M17" s="1005">
        <v>505343</v>
      </c>
      <c r="N17" s="1001">
        <f>M17/$M$23*100</f>
        <v>2.2898276368239108</v>
      </c>
      <c r="O17" s="1006">
        <f>M17/$D17*100</f>
        <v>89.969911693490957</v>
      </c>
      <c r="P17" s="1007">
        <v>507085</v>
      </c>
      <c r="Q17" s="1001">
        <f>P17/$P$23*100</f>
        <v>2.187609429544231</v>
      </c>
      <c r="R17" s="1008">
        <f>P17/$D17*100</f>
        <v>90.280052699045726</v>
      </c>
      <c r="S17" s="220"/>
    </row>
    <row r="18" spans="1:19" x14ac:dyDescent="0.2">
      <c r="A18" s="999"/>
      <c r="B18" s="1294"/>
      <c r="C18" s="968" t="s">
        <v>66</v>
      </c>
      <c r="D18" s="969">
        <v>17689725</v>
      </c>
      <c r="E18" s="975">
        <f t="shared" si="9"/>
        <v>88.959600046708289</v>
      </c>
      <c r="F18" s="1002">
        <v>100</v>
      </c>
      <c r="G18" s="969">
        <v>18253750</v>
      </c>
      <c r="H18" s="975">
        <f t="shared" ref="H18:H23" si="10">G18/$G$23*100</f>
        <v>87.233460946792789</v>
      </c>
      <c r="I18" s="1002">
        <f>G18/D18*100</f>
        <v>103.18843283318424</v>
      </c>
      <c r="J18" s="969">
        <v>18860573</v>
      </c>
      <c r="K18" s="966">
        <f t="shared" ref="K18:K23" si="11">J18/$J$23*100</f>
        <v>87.633100925267783</v>
      </c>
      <c r="L18" s="971">
        <f>J18/D18*100</f>
        <v>106.61880272304968</v>
      </c>
      <c r="M18" s="972">
        <v>19222884</v>
      </c>
      <c r="N18" s="975">
        <f t="shared" ref="N18:N23" si="12">M18/$M$23*100</f>
        <v>87.103395204168592</v>
      </c>
      <c r="O18" s="1009">
        <f>M18/$D18*100</f>
        <v>108.66694649012349</v>
      </c>
      <c r="P18" s="972">
        <v>19773371</v>
      </c>
      <c r="Q18" s="975">
        <f t="shared" ref="Q18:Q23" si="13">P18/$P$23*100</f>
        <v>85.304067076479157</v>
      </c>
      <c r="R18" s="1010">
        <f>P18/$D18*100</f>
        <v>111.77884902111255</v>
      </c>
      <c r="S18" s="220"/>
    </row>
    <row r="19" spans="1:19" x14ac:dyDescent="0.2">
      <c r="A19" s="999"/>
      <c r="B19" s="1294"/>
      <c r="C19" s="968" t="s">
        <v>204</v>
      </c>
      <c r="D19" s="979">
        <v>1226110</v>
      </c>
      <c r="E19" s="975">
        <f t="shared" si="9"/>
        <v>6.1659666961057615</v>
      </c>
      <c r="F19" s="1002">
        <v>100</v>
      </c>
      <c r="G19" s="979">
        <v>1206990</v>
      </c>
      <c r="H19" s="975">
        <f t="shared" si="10"/>
        <v>5.768125181300797</v>
      </c>
      <c r="I19" s="1002">
        <f>G19/D19*100</f>
        <v>98.440596683821184</v>
      </c>
      <c r="J19" s="979">
        <v>1189524</v>
      </c>
      <c r="K19" s="966">
        <f t="shared" si="11"/>
        <v>5.5269623433512987</v>
      </c>
      <c r="L19" s="971">
        <f>J19/D19*100</f>
        <v>97.016091541541954</v>
      </c>
      <c r="M19" s="980">
        <v>1100631</v>
      </c>
      <c r="N19" s="975">
        <f t="shared" si="12"/>
        <v>4.9872171609088047</v>
      </c>
      <c r="O19" s="1009">
        <f>M19/$D19*100</f>
        <v>89.76608950257318</v>
      </c>
      <c r="P19" s="1011">
        <v>1091947</v>
      </c>
      <c r="Q19" s="975">
        <f t="shared" si="13"/>
        <v>4.7107556992664623</v>
      </c>
      <c r="R19" s="1010">
        <f>P19/$D19*100</f>
        <v>89.057833310225021</v>
      </c>
      <c r="S19" s="220"/>
    </row>
    <row r="20" spans="1:19" x14ac:dyDescent="0.2">
      <c r="A20" s="999"/>
      <c r="B20" s="1294"/>
      <c r="C20" s="1012" t="s">
        <v>73</v>
      </c>
      <c r="D20" s="977">
        <v>0</v>
      </c>
      <c r="E20" s="975">
        <f>D20/$D$23*100</f>
        <v>0</v>
      </c>
      <c r="F20" s="1002">
        <v>100</v>
      </c>
      <c r="G20" s="977">
        <v>0</v>
      </c>
      <c r="H20" s="975">
        <f t="shared" si="10"/>
        <v>0</v>
      </c>
      <c r="I20" s="971">
        <v>100</v>
      </c>
      <c r="J20" s="977">
        <v>0</v>
      </c>
      <c r="K20" s="966">
        <f t="shared" si="11"/>
        <v>0</v>
      </c>
      <c r="L20" s="971">
        <v>100</v>
      </c>
      <c r="M20" s="978">
        <v>0</v>
      </c>
      <c r="N20" s="975">
        <f t="shared" si="12"/>
        <v>0</v>
      </c>
      <c r="O20" s="1009">
        <v>100</v>
      </c>
      <c r="P20" s="1013">
        <v>0</v>
      </c>
      <c r="Q20" s="975">
        <f t="shared" si="13"/>
        <v>0</v>
      </c>
      <c r="R20" s="1010">
        <v>100</v>
      </c>
      <c r="S20" s="220"/>
    </row>
    <row r="21" spans="1:19" x14ac:dyDescent="0.2">
      <c r="A21" s="999"/>
      <c r="B21" s="1294"/>
      <c r="C21" s="968" t="s">
        <v>37</v>
      </c>
      <c r="D21" s="979">
        <v>407607</v>
      </c>
      <c r="E21" s="975">
        <f t="shared" si="9"/>
        <v>2.049808897325347</v>
      </c>
      <c r="F21" s="1002">
        <v>100</v>
      </c>
      <c r="G21" s="979">
        <v>898698</v>
      </c>
      <c r="H21" s="975">
        <f t="shared" si="10"/>
        <v>4.2948181544044806</v>
      </c>
      <c r="I21" s="1002">
        <f>G21/D21*100</f>
        <v>220.48149320301172</v>
      </c>
      <c r="J21" s="979">
        <v>934801</v>
      </c>
      <c r="K21" s="975">
        <f t="shared" si="11"/>
        <v>4.3434263836014546</v>
      </c>
      <c r="L21" s="971">
        <f>J21/D21*100</f>
        <v>229.33879938273876</v>
      </c>
      <c r="M21" s="980">
        <v>1240183</v>
      </c>
      <c r="N21" s="975">
        <v>4.4000000000000004</v>
      </c>
      <c r="O21" s="1009">
        <f>M21/$D21*100</f>
        <v>304.25949505283273</v>
      </c>
      <c r="P21" s="1011">
        <v>1807466</v>
      </c>
      <c r="Q21" s="975">
        <f t="shared" si="13"/>
        <v>7.7975677947101429</v>
      </c>
      <c r="R21" s="1010">
        <f>P21/$D21*100</f>
        <v>443.43350335004061</v>
      </c>
      <c r="S21" s="220"/>
    </row>
    <row r="22" spans="1:19" ht="13.5" thickBot="1" x14ac:dyDescent="0.25">
      <c r="A22" s="999"/>
      <c r="B22" s="1294"/>
      <c r="C22" s="981" t="s">
        <v>78</v>
      </c>
      <c r="D22" s="1014">
        <v>0</v>
      </c>
      <c r="E22" s="1015">
        <f t="shared" si="9"/>
        <v>0</v>
      </c>
      <c r="F22" s="1016">
        <v>100</v>
      </c>
      <c r="G22" s="1014">
        <v>0</v>
      </c>
      <c r="H22" s="1015">
        <f t="shared" si="10"/>
        <v>0</v>
      </c>
      <c r="I22" s="1017">
        <v>100</v>
      </c>
      <c r="J22" s="1014">
        <v>0</v>
      </c>
      <c r="K22" s="1015">
        <f t="shared" si="11"/>
        <v>0</v>
      </c>
      <c r="L22" s="1018">
        <v>100</v>
      </c>
      <c r="M22" s="1019">
        <v>0</v>
      </c>
      <c r="N22" s="1015">
        <f t="shared" si="12"/>
        <v>0</v>
      </c>
      <c r="O22" s="1020">
        <v>100</v>
      </c>
      <c r="P22" s="1021">
        <v>0</v>
      </c>
      <c r="Q22" s="1015">
        <f t="shared" si="13"/>
        <v>0</v>
      </c>
      <c r="R22" s="1022">
        <v>100</v>
      </c>
      <c r="S22" s="220"/>
    </row>
    <row r="23" spans="1:19" ht="14" thickTop="1" thickBot="1" x14ac:dyDescent="0.25">
      <c r="A23" s="999"/>
      <c r="B23" s="1295"/>
      <c r="C23" s="988" t="s">
        <v>46</v>
      </c>
      <c r="D23" s="989">
        <f>SUM(D17:D22)</f>
        <v>19885122</v>
      </c>
      <c r="E23" s="1023">
        <f t="shared" si="9"/>
        <v>100</v>
      </c>
      <c r="F23" s="991">
        <v>100</v>
      </c>
      <c r="G23" s="989">
        <f>SUM(G17:G22)</f>
        <v>20925170</v>
      </c>
      <c r="H23" s="1023">
        <f t="shared" si="10"/>
        <v>100</v>
      </c>
      <c r="I23" s="991">
        <f>G23/D23*100</f>
        <v>105.23028221803214</v>
      </c>
      <c r="J23" s="989">
        <f>SUM(J17:J22)</f>
        <v>21522202</v>
      </c>
      <c r="K23" s="1023">
        <f t="shared" si="11"/>
        <v>100</v>
      </c>
      <c r="L23" s="991">
        <f>J23/D23*100</f>
        <v>108.23268773508154</v>
      </c>
      <c r="M23" s="993">
        <f>SUM(M17:M22)</f>
        <v>22069041</v>
      </c>
      <c r="N23" s="1023">
        <f t="shared" si="12"/>
        <v>100</v>
      </c>
      <c r="O23" s="992">
        <f>M23/$D23*100</f>
        <v>110.98267840649909</v>
      </c>
      <c r="P23" s="994">
        <f>SUM(P17:P22)</f>
        <v>23179869</v>
      </c>
      <c r="Q23" s="1024">
        <f t="shared" si="13"/>
        <v>100</v>
      </c>
      <c r="R23" s="995">
        <f>P23/$D23*100</f>
        <v>116.56890513420034</v>
      </c>
      <c r="S23" s="220"/>
    </row>
    <row r="24" spans="1:19" x14ac:dyDescent="0.2">
      <c r="A24" s="891"/>
      <c r="B24" s="1025"/>
      <c r="C24" s="1025"/>
      <c r="D24" s="1025"/>
      <c r="E24" s="1026"/>
      <c r="F24" s="1025"/>
      <c r="G24" s="1027"/>
      <c r="H24" s="1026"/>
      <c r="I24" s="1025"/>
      <c r="J24" s="1028"/>
      <c r="K24" s="1029"/>
      <c r="L24" s="1030"/>
      <c r="M24" s="1031"/>
      <c r="N24" s="1026"/>
      <c r="O24" s="1032"/>
      <c r="P24" s="1031"/>
      <c r="Q24" s="1026"/>
      <c r="R24" s="1032"/>
      <c r="S24" s="220"/>
    </row>
    <row r="25" spans="1:19" x14ac:dyDescent="0.2">
      <c r="B25" s="221"/>
      <c r="C25" s="221"/>
      <c r="D25" s="221"/>
      <c r="E25" s="221"/>
      <c r="F25" s="221"/>
      <c r="G25" s="226"/>
      <c r="H25" s="221"/>
      <c r="I25" s="221"/>
      <c r="J25" s="227"/>
      <c r="K25" s="223"/>
      <c r="L25" s="223"/>
      <c r="M25" s="224"/>
      <c r="N25" s="222"/>
      <c r="O25" s="225"/>
      <c r="P25" s="224"/>
      <c r="Q25" s="222"/>
      <c r="R25" s="225"/>
      <c r="S25" s="220"/>
    </row>
    <row r="26" spans="1:19" x14ac:dyDescent="0.2">
      <c r="B26" s="220"/>
      <c r="J26" s="228"/>
      <c r="M26" s="229"/>
      <c r="N26" s="230"/>
      <c r="O26" s="231"/>
      <c r="P26" s="229"/>
      <c r="Q26" s="230"/>
      <c r="R26" s="231"/>
      <c r="S26" s="220"/>
    </row>
    <row r="27" spans="1:19" ht="12" customHeight="1" x14ac:dyDescent="0.2">
      <c r="B27" s="220"/>
      <c r="J27" s="228"/>
      <c r="M27" s="229"/>
      <c r="N27" s="230"/>
      <c r="O27" s="231"/>
      <c r="P27" s="229"/>
      <c r="Q27" s="230"/>
      <c r="R27" s="231"/>
      <c r="S27" s="220"/>
    </row>
    <row r="28" spans="1:19" x14ac:dyDescent="0.2">
      <c r="B28" s="220"/>
      <c r="G28" s="232"/>
      <c r="I28" s="233"/>
      <c r="J28" s="228"/>
      <c r="M28" s="229"/>
      <c r="N28" s="230"/>
      <c r="O28" s="231"/>
      <c r="P28" s="229"/>
      <c r="Q28" s="230"/>
      <c r="R28" s="231"/>
      <c r="S28" s="220"/>
    </row>
  </sheetData>
  <mergeCells count="10">
    <mergeCell ref="P3:R3"/>
    <mergeCell ref="P4:R4"/>
    <mergeCell ref="M3:O3"/>
    <mergeCell ref="J4:L4"/>
    <mergeCell ref="M4:O4"/>
    <mergeCell ref="B17:B23"/>
    <mergeCell ref="B4:C5"/>
    <mergeCell ref="B6:B15"/>
    <mergeCell ref="G4:I4"/>
    <mergeCell ref="D4:F4"/>
  </mergeCells>
  <phoneticPr fontId="2"/>
  <printOptions horizontalCentered="1" verticalCentered="1"/>
  <pageMargins left="0.75" right="0.75" top="1" bottom="1" header="0.51200000000000001" footer="0.51200000000000001"/>
  <pageSetup paperSize="9" scale="81"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V24"/>
  <sheetViews>
    <sheetView showGridLines="0" zoomScale="85" zoomScaleNormal="85" workbookViewId="0"/>
  </sheetViews>
  <sheetFormatPr defaultColWidth="9" defaultRowHeight="13" x14ac:dyDescent="0.2"/>
  <cols>
    <col min="1" max="1" width="9" style="1" customWidth="1"/>
    <col min="2" max="2" width="0.54296875" style="1" customWidth="1"/>
    <col min="3" max="3" width="5.6328125" style="67" customWidth="1"/>
    <col min="4" max="4" width="23.6328125" style="67" customWidth="1"/>
    <col min="5" max="5" width="10.1796875" style="67" bestFit="1" customWidth="1"/>
    <col min="6" max="6" width="8.1796875" style="67" customWidth="1"/>
    <col min="7" max="7" width="5.90625" style="67" customWidth="1"/>
    <col min="8" max="8" width="10.1796875" style="67" customWidth="1"/>
    <col min="9" max="9" width="6.81640625" style="67" customWidth="1"/>
    <col min="10" max="10" width="6" style="67" customWidth="1"/>
    <col min="11" max="11" width="10.1796875" style="67" customWidth="1"/>
    <col min="12" max="12" width="6.81640625" style="67" customWidth="1"/>
    <col min="13" max="13" width="6" style="67" customWidth="1"/>
    <col min="14" max="14" width="10.08984375" style="67" customWidth="1"/>
    <col min="15" max="15" width="6.81640625" style="67" customWidth="1"/>
    <col min="16" max="16" width="6" style="67" customWidth="1"/>
    <col min="17" max="17" width="10.08984375" style="60" bestFit="1" customWidth="1"/>
    <col min="18" max="18" width="7.54296875" style="60" bestFit="1" customWidth="1"/>
    <col min="19" max="19" width="8.08984375" style="60" bestFit="1" customWidth="1"/>
    <col min="20" max="16384" width="9" style="67"/>
  </cols>
  <sheetData>
    <row r="1" spans="1:22" s="1" customFormat="1" ht="16.5" x14ac:dyDescent="0.25">
      <c r="A1" s="891" t="s">
        <v>268</v>
      </c>
      <c r="B1" s="891"/>
      <c r="C1" s="892" t="s">
        <v>272</v>
      </c>
      <c r="D1" s="891"/>
      <c r="E1" s="891"/>
      <c r="F1" s="894"/>
      <c r="G1" s="891"/>
      <c r="H1" s="894"/>
      <c r="I1" s="891"/>
      <c r="J1" s="891"/>
      <c r="K1" s="891"/>
      <c r="L1" s="891"/>
      <c r="M1" s="891"/>
      <c r="N1" s="891"/>
      <c r="O1" s="891"/>
      <c r="P1" s="891"/>
      <c r="Q1" s="895"/>
      <c r="R1" s="895"/>
      <c r="S1" s="895"/>
    </row>
    <row r="2" spans="1:22" ht="16.5" x14ac:dyDescent="0.2">
      <c r="A2" s="891" t="s">
        <v>269</v>
      </c>
      <c r="B2" s="891"/>
      <c r="C2" s="1033" t="s">
        <v>231</v>
      </c>
      <c r="D2" s="1034"/>
      <c r="E2" s="1034"/>
      <c r="F2" s="1034"/>
      <c r="G2" s="1034"/>
      <c r="H2" s="1035"/>
      <c r="I2" s="1035"/>
      <c r="J2" s="1035"/>
      <c r="K2" s="1035"/>
      <c r="L2" s="1035"/>
      <c r="M2" s="1035"/>
      <c r="N2" s="1035"/>
      <c r="O2" s="1035"/>
      <c r="P2" s="1035"/>
      <c r="Q2" s="1036"/>
      <c r="R2" s="1036"/>
      <c r="S2" s="1036"/>
    </row>
    <row r="3" spans="1:22" ht="13.5" thickBot="1" x14ac:dyDescent="0.25">
      <c r="A3" s="891"/>
      <c r="B3" s="891"/>
      <c r="C3" s="1034"/>
      <c r="D3" s="1034"/>
      <c r="E3" s="1034"/>
      <c r="F3" s="774"/>
      <c r="G3" s="1035"/>
      <c r="H3" s="1035"/>
      <c r="I3" s="1035"/>
      <c r="J3" s="1035"/>
      <c r="K3" s="1035"/>
      <c r="L3" s="1035"/>
      <c r="M3" s="1035"/>
      <c r="N3" s="1035"/>
      <c r="O3" s="1035"/>
      <c r="P3" s="1037"/>
      <c r="Q3" s="1036"/>
      <c r="R3" s="1036"/>
      <c r="S3" s="1038" t="s">
        <v>243</v>
      </c>
      <c r="T3" s="68"/>
      <c r="U3" s="62"/>
      <c r="V3" s="66"/>
    </row>
    <row r="4" spans="1:22" x14ac:dyDescent="0.2">
      <c r="A4" s="891"/>
      <c r="B4" s="891"/>
      <c r="C4" s="1318" t="s">
        <v>0</v>
      </c>
      <c r="D4" s="1319"/>
      <c r="E4" s="1322" t="s">
        <v>306</v>
      </c>
      <c r="F4" s="1323"/>
      <c r="G4" s="1327"/>
      <c r="H4" s="1322" t="s">
        <v>328</v>
      </c>
      <c r="I4" s="1323"/>
      <c r="J4" s="1323"/>
      <c r="K4" s="1325" t="s">
        <v>343</v>
      </c>
      <c r="L4" s="1326"/>
      <c r="M4" s="1326"/>
      <c r="N4" s="1322" t="s">
        <v>351</v>
      </c>
      <c r="O4" s="1323"/>
      <c r="P4" s="1323"/>
      <c r="Q4" s="1322" t="s">
        <v>375</v>
      </c>
      <c r="R4" s="1323"/>
      <c r="S4" s="1324"/>
    </row>
    <row r="5" spans="1:22" ht="13.5" thickBot="1" x14ac:dyDescent="0.25">
      <c r="A5" s="891"/>
      <c r="B5" s="891"/>
      <c r="C5" s="1320"/>
      <c r="D5" s="1321"/>
      <c r="E5" s="1039" t="s">
        <v>188</v>
      </c>
      <c r="F5" s="1039" t="s">
        <v>189</v>
      </c>
      <c r="G5" s="1039" t="s">
        <v>74</v>
      </c>
      <c r="H5" s="1039" t="s">
        <v>188</v>
      </c>
      <c r="I5" s="1039" t="s">
        <v>189</v>
      </c>
      <c r="J5" s="1040" t="s">
        <v>74</v>
      </c>
      <c r="K5" s="1041" t="s">
        <v>188</v>
      </c>
      <c r="L5" s="1041" t="s">
        <v>189</v>
      </c>
      <c r="M5" s="1042" t="s">
        <v>74</v>
      </c>
      <c r="N5" s="1039" t="s">
        <v>188</v>
      </c>
      <c r="O5" s="1039" t="s">
        <v>189</v>
      </c>
      <c r="P5" s="1040" t="s">
        <v>74</v>
      </c>
      <c r="Q5" s="1039" t="s">
        <v>188</v>
      </c>
      <c r="R5" s="1039" t="s">
        <v>189</v>
      </c>
      <c r="S5" s="1043" t="s">
        <v>74</v>
      </c>
    </row>
    <row r="6" spans="1:22" ht="14.25" customHeight="1" thickTop="1" x14ac:dyDescent="0.2">
      <c r="A6" s="891"/>
      <c r="B6" s="891"/>
      <c r="C6" s="1316" t="s">
        <v>39</v>
      </c>
      <c r="D6" s="1044" t="s">
        <v>208</v>
      </c>
      <c r="E6" s="765">
        <v>2292446</v>
      </c>
      <c r="F6" s="763">
        <v>40.5</v>
      </c>
      <c r="G6" s="764">
        <v>100</v>
      </c>
      <c r="H6" s="765">
        <v>2421711</v>
      </c>
      <c r="I6" s="763">
        <v>41.1</v>
      </c>
      <c r="J6" s="358">
        <f>H6/E6*100</f>
        <v>105.63873696479655</v>
      </c>
      <c r="K6" s="765">
        <v>2519930</v>
      </c>
      <c r="L6" s="763">
        <v>41.7</v>
      </c>
      <c r="M6" s="358">
        <f>K6/E6*100</f>
        <v>109.92319993578911</v>
      </c>
      <c r="N6" s="765">
        <v>2593194</v>
      </c>
      <c r="O6" s="766">
        <v>42.663195077960211</v>
      </c>
      <c r="P6" s="358">
        <f>N6/E6*100</f>
        <v>113.11908764699365</v>
      </c>
      <c r="Q6" s="765">
        <v>2582418</v>
      </c>
      <c r="R6" s="766">
        <f t="shared" ref="R6:R11" si="0">Q6/$Q$12*100</f>
        <v>41.988187977778153</v>
      </c>
      <c r="S6" s="1045">
        <f>Q6/E6*100</f>
        <v>112.64902204893812</v>
      </c>
    </row>
    <row r="7" spans="1:22" x14ac:dyDescent="0.2">
      <c r="A7" s="891"/>
      <c r="B7" s="891"/>
      <c r="C7" s="1316"/>
      <c r="D7" s="1044" t="s">
        <v>209</v>
      </c>
      <c r="E7" s="765">
        <v>0</v>
      </c>
      <c r="F7" s="763">
        <v>0</v>
      </c>
      <c r="G7" s="764">
        <v>100</v>
      </c>
      <c r="H7" s="765">
        <v>0</v>
      </c>
      <c r="I7" s="763">
        <v>0</v>
      </c>
      <c r="J7" s="797">
        <v>100</v>
      </c>
      <c r="K7" s="765">
        <v>0</v>
      </c>
      <c r="L7" s="763">
        <v>0</v>
      </c>
      <c r="M7" s="362">
        <v>100</v>
      </c>
      <c r="N7" s="765">
        <v>0</v>
      </c>
      <c r="O7" s="766">
        <v>0</v>
      </c>
      <c r="P7" s="363">
        <v>100</v>
      </c>
      <c r="Q7" s="765">
        <v>0</v>
      </c>
      <c r="R7" s="766">
        <f t="shared" si="0"/>
        <v>0</v>
      </c>
      <c r="S7" s="1045">
        <v>100</v>
      </c>
    </row>
    <row r="8" spans="1:22" x14ac:dyDescent="0.2">
      <c r="A8" s="891"/>
      <c r="B8" s="891"/>
      <c r="C8" s="1316"/>
      <c r="D8" s="1044" t="s">
        <v>244</v>
      </c>
      <c r="E8" s="765">
        <v>2936084</v>
      </c>
      <c r="F8" s="763">
        <v>52</v>
      </c>
      <c r="G8" s="764">
        <v>100</v>
      </c>
      <c r="H8" s="765">
        <v>3035593</v>
      </c>
      <c r="I8" s="763">
        <v>51.5</v>
      </c>
      <c r="J8" s="798">
        <f>H8/E8*100</f>
        <v>103.3891741516932</v>
      </c>
      <c r="K8" s="765">
        <v>3088889</v>
      </c>
      <c r="L8" s="763">
        <v>51.2</v>
      </c>
      <c r="M8" s="363">
        <f>K8/E8*100</f>
        <v>105.20438107356603</v>
      </c>
      <c r="N8" s="765">
        <v>3092714</v>
      </c>
      <c r="O8" s="766">
        <v>50.881291836375773</v>
      </c>
      <c r="P8" s="363">
        <f>N8/E8*100</f>
        <v>105.3346566378891</v>
      </c>
      <c r="Q8" s="765">
        <v>3148792</v>
      </c>
      <c r="R8" s="766">
        <f t="shared" si="0"/>
        <v>51.197006216237661</v>
      </c>
      <c r="S8" s="1045">
        <f>Q8/E8*100</f>
        <v>107.24461561726434</v>
      </c>
    </row>
    <row r="9" spans="1:22" x14ac:dyDescent="0.2">
      <c r="A9" s="891"/>
      <c r="B9" s="891"/>
      <c r="C9" s="1316"/>
      <c r="D9" s="1044" t="s">
        <v>77</v>
      </c>
      <c r="E9" s="765">
        <v>210426</v>
      </c>
      <c r="F9" s="763">
        <v>3.7</v>
      </c>
      <c r="G9" s="764">
        <v>100</v>
      </c>
      <c r="H9" s="765">
        <v>224893</v>
      </c>
      <c r="I9" s="763">
        <v>3.8</v>
      </c>
      <c r="J9" s="798">
        <f>H9/E9*100</f>
        <v>106.87510098561965</v>
      </c>
      <c r="K9" s="765">
        <v>191343</v>
      </c>
      <c r="L9" s="763">
        <v>3.2</v>
      </c>
      <c r="M9" s="363">
        <f>K9/E9*100</f>
        <v>90.931253742408259</v>
      </c>
      <c r="N9" s="765">
        <v>166199</v>
      </c>
      <c r="O9" s="766">
        <v>2.734303858007503</v>
      </c>
      <c r="P9" s="363">
        <f>N9/E9*100</f>
        <v>78.982159999239641</v>
      </c>
      <c r="Q9" s="765">
        <v>95367</v>
      </c>
      <c r="R9" s="766">
        <f t="shared" si="0"/>
        <v>1.5505961942941728</v>
      </c>
      <c r="S9" s="1045">
        <f>Q9/E9*100</f>
        <v>45.320920418579455</v>
      </c>
    </row>
    <row r="10" spans="1:22" x14ac:dyDescent="0.2">
      <c r="A10" s="891"/>
      <c r="B10" s="891"/>
      <c r="C10" s="1316"/>
      <c r="D10" s="1044" t="s">
        <v>245</v>
      </c>
      <c r="E10" s="765">
        <v>215357</v>
      </c>
      <c r="F10" s="763">
        <v>3.8</v>
      </c>
      <c r="G10" s="764">
        <v>100</v>
      </c>
      <c r="H10" s="765">
        <v>206842</v>
      </c>
      <c r="I10" s="763">
        <v>3.5</v>
      </c>
      <c r="J10" s="798">
        <f>H10/E10*100</f>
        <v>96.046100196418038</v>
      </c>
      <c r="K10" s="765">
        <v>236288</v>
      </c>
      <c r="L10" s="763">
        <v>3.9</v>
      </c>
      <c r="M10" s="363">
        <f>K10/E10*100</f>
        <v>109.71921042733695</v>
      </c>
      <c r="N10" s="765">
        <v>226032</v>
      </c>
      <c r="O10" s="766">
        <v>3.7186756215931016</v>
      </c>
      <c r="P10" s="363">
        <f>N10/E10*100</f>
        <v>104.95688554353933</v>
      </c>
      <c r="Q10" s="765">
        <v>320902</v>
      </c>
      <c r="R10" s="766">
        <f t="shared" si="0"/>
        <v>5.217626851441155</v>
      </c>
      <c r="S10" s="1045">
        <f>Q10/E10*100</f>
        <v>149.00931940916712</v>
      </c>
    </row>
    <row r="11" spans="1:22" ht="13.5" thickBot="1" x14ac:dyDescent="0.25">
      <c r="A11" s="891"/>
      <c r="B11" s="891"/>
      <c r="C11" s="1316"/>
      <c r="D11" s="1046" t="s">
        <v>221</v>
      </c>
      <c r="E11" s="789" t="s">
        <v>220</v>
      </c>
      <c r="F11" s="768" t="s">
        <v>220</v>
      </c>
      <c r="G11" s="769" t="s">
        <v>220</v>
      </c>
      <c r="H11" s="767">
        <v>1620</v>
      </c>
      <c r="I11" s="768">
        <v>0.1</v>
      </c>
      <c r="J11" s="770" t="s">
        <v>220</v>
      </c>
      <c r="K11" s="767" t="s">
        <v>220</v>
      </c>
      <c r="L11" s="768" t="s">
        <v>220</v>
      </c>
      <c r="M11" s="800" t="s">
        <v>220</v>
      </c>
      <c r="N11" s="767">
        <v>154</v>
      </c>
      <c r="O11" s="793">
        <v>2.5336060634128695E-3</v>
      </c>
      <c r="P11" s="802" t="s">
        <v>220</v>
      </c>
      <c r="Q11" s="767">
        <v>2865</v>
      </c>
      <c r="R11" s="793">
        <f t="shared" si="0"/>
        <v>4.658276024885763E-2</v>
      </c>
      <c r="S11" s="1047" t="s">
        <v>220</v>
      </c>
    </row>
    <row r="12" spans="1:22" ht="13.5" customHeight="1" thickTop="1" thickBot="1" x14ac:dyDescent="0.25">
      <c r="A12" s="891"/>
      <c r="B12" s="891"/>
      <c r="C12" s="1317"/>
      <c r="D12" s="1048" t="s">
        <v>46</v>
      </c>
      <c r="E12" s="771">
        <v>5654313</v>
      </c>
      <c r="F12" s="772">
        <v>100</v>
      </c>
      <c r="G12" s="773">
        <v>100</v>
      </c>
      <c r="H12" s="771">
        <v>5890659</v>
      </c>
      <c r="I12" s="772">
        <v>100</v>
      </c>
      <c r="J12" s="799">
        <f>H12/E12*100</f>
        <v>104.17992424543883</v>
      </c>
      <c r="K12" s="771">
        <v>6036450</v>
      </c>
      <c r="L12" s="772">
        <v>100.00000000000001</v>
      </c>
      <c r="M12" s="385">
        <f>K12/E12*100</f>
        <v>106.7583276695153</v>
      </c>
      <c r="N12" s="801">
        <v>6078293</v>
      </c>
      <c r="O12" s="792">
        <v>100</v>
      </c>
      <c r="P12" s="385">
        <f>N12/E12*100</f>
        <v>107.49834683718429</v>
      </c>
      <c r="Q12" s="801">
        <v>6150344</v>
      </c>
      <c r="R12" s="792">
        <v>100</v>
      </c>
      <c r="S12" s="1049">
        <f>Q12/E12*100</f>
        <v>108.77261304777433</v>
      </c>
    </row>
    <row r="13" spans="1:22" ht="13.5" thickBot="1" x14ac:dyDescent="0.25">
      <c r="A13" s="891"/>
      <c r="B13" s="891"/>
      <c r="C13" s="1050"/>
      <c r="D13" s="1034"/>
      <c r="E13" s="776"/>
      <c r="F13" s="774"/>
      <c r="G13" s="777"/>
      <c r="H13" s="778"/>
      <c r="I13" s="779"/>
      <c r="J13" s="777"/>
      <c r="K13" s="780"/>
      <c r="L13" s="779"/>
      <c r="M13" s="781"/>
      <c r="N13" s="774"/>
      <c r="O13" s="774"/>
      <c r="P13" s="775"/>
      <c r="Q13" s="774"/>
      <c r="R13" s="774"/>
      <c r="S13" s="775"/>
    </row>
    <row r="14" spans="1:22" ht="13.5" customHeight="1" x14ac:dyDescent="0.2">
      <c r="A14" s="891"/>
      <c r="B14" s="891"/>
      <c r="C14" s="1313" t="s">
        <v>42</v>
      </c>
      <c r="D14" s="1051" t="s">
        <v>210</v>
      </c>
      <c r="E14" s="784">
        <v>132246</v>
      </c>
      <c r="F14" s="782">
        <v>2.4</v>
      </c>
      <c r="G14" s="783">
        <v>100</v>
      </c>
      <c r="H14" s="784">
        <v>142040</v>
      </c>
      <c r="I14" s="782">
        <v>2.5</v>
      </c>
      <c r="J14" s="803">
        <f>H14/E14*100</f>
        <v>107.40589507433118</v>
      </c>
      <c r="K14" s="804">
        <v>129296</v>
      </c>
      <c r="L14" s="782">
        <v>2.2000000000000002</v>
      </c>
      <c r="M14" s="396">
        <f>K14/E14*100</f>
        <v>97.769308712550853</v>
      </c>
      <c r="N14" s="804">
        <v>147002</v>
      </c>
      <c r="O14" s="785">
        <v>2.5</v>
      </c>
      <c r="P14" s="396">
        <f>N14/E14*100</f>
        <v>111.15799343647446</v>
      </c>
      <c r="Q14" s="804">
        <v>132136</v>
      </c>
      <c r="R14" s="1052">
        <f t="shared" ref="R14:R19" si="1">Q14/$Q$20*100</f>
        <v>2.2167457107339437</v>
      </c>
      <c r="S14" s="1053">
        <f>Q14/E14*100</f>
        <v>99.916821680806976</v>
      </c>
    </row>
    <row r="15" spans="1:22" x14ac:dyDescent="0.2">
      <c r="A15" s="891"/>
      <c r="B15" s="891"/>
      <c r="C15" s="1314"/>
      <c r="D15" s="1044" t="s">
        <v>211</v>
      </c>
      <c r="E15" s="787">
        <v>4956785</v>
      </c>
      <c r="F15" s="788">
        <v>91.3</v>
      </c>
      <c r="G15" s="786">
        <v>100</v>
      </c>
      <c r="H15" s="787">
        <v>5076305</v>
      </c>
      <c r="I15" s="788">
        <v>89.1</v>
      </c>
      <c r="J15" s="798">
        <f>H15/E15*100</f>
        <v>102.41124035034805</v>
      </c>
      <c r="K15" s="765">
        <v>5303425</v>
      </c>
      <c r="L15" s="788">
        <v>90.3</v>
      </c>
      <c r="M15" s="363">
        <f>K15/E15*100</f>
        <v>106.99324259575511</v>
      </c>
      <c r="N15" s="765">
        <v>5384340</v>
      </c>
      <c r="O15" s="766">
        <v>89.995096044978666</v>
      </c>
      <c r="P15" s="363">
        <f>N15/E15*100</f>
        <v>108.62565150596606</v>
      </c>
      <c r="Q15" s="765">
        <v>5425884</v>
      </c>
      <c r="R15" s="766">
        <f t="shared" si="1"/>
        <v>91.025951171065671</v>
      </c>
      <c r="S15" s="1045">
        <f>Q15/E15*100</f>
        <v>109.4637754108762</v>
      </c>
    </row>
    <row r="16" spans="1:22" x14ac:dyDescent="0.2">
      <c r="A16" s="891"/>
      <c r="B16" s="891"/>
      <c r="C16" s="1314"/>
      <c r="D16" s="1044" t="s">
        <v>212</v>
      </c>
      <c r="E16" s="787">
        <v>113376</v>
      </c>
      <c r="F16" s="788">
        <v>2.1</v>
      </c>
      <c r="G16" s="786">
        <v>100</v>
      </c>
      <c r="H16" s="787">
        <v>109758</v>
      </c>
      <c r="I16" s="788">
        <v>1.9</v>
      </c>
      <c r="J16" s="798">
        <f>H16/E16*100</f>
        <v>96.808848433530898</v>
      </c>
      <c r="K16" s="765">
        <v>107175</v>
      </c>
      <c r="L16" s="788">
        <v>1.8</v>
      </c>
      <c r="M16" s="363">
        <f>K16/E16*100</f>
        <v>94.530588484335311</v>
      </c>
      <c r="N16" s="765">
        <v>111174</v>
      </c>
      <c r="O16" s="766">
        <v>1.8</v>
      </c>
      <c r="P16" s="363">
        <f>N16/E16*100</f>
        <v>98.057790008467407</v>
      </c>
      <c r="Q16" s="765">
        <v>121421</v>
      </c>
      <c r="R16" s="766">
        <f t="shared" si="1"/>
        <v>2.0369882616624251</v>
      </c>
      <c r="S16" s="1045">
        <f>Q16/E16*100</f>
        <v>107.09585802991815</v>
      </c>
    </row>
    <row r="17" spans="1:19" x14ac:dyDescent="0.2">
      <c r="A17" s="891"/>
      <c r="B17" s="891"/>
      <c r="C17" s="1314"/>
      <c r="D17" s="1044" t="s">
        <v>213</v>
      </c>
      <c r="E17" s="787">
        <v>147223</v>
      </c>
      <c r="F17" s="788">
        <v>2.7</v>
      </c>
      <c r="G17" s="786">
        <v>100</v>
      </c>
      <c r="H17" s="787">
        <v>161486</v>
      </c>
      <c r="I17" s="788">
        <v>2.8</v>
      </c>
      <c r="J17" s="798">
        <f>H17/E17*100</f>
        <v>109.688024289683</v>
      </c>
      <c r="K17" s="765">
        <v>161146</v>
      </c>
      <c r="L17" s="788">
        <v>2.8</v>
      </c>
      <c r="M17" s="363">
        <f>K17/E17*100</f>
        <v>109.45708211352844</v>
      </c>
      <c r="N17" s="765">
        <v>167044</v>
      </c>
      <c r="O17" s="766">
        <v>2.7920118015833726</v>
      </c>
      <c r="P17" s="363">
        <f>N17/E17*100</f>
        <v>113.46324962811518</v>
      </c>
      <c r="Q17" s="765">
        <v>184203</v>
      </c>
      <c r="R17" s="766">
        <f t="shared" si="1"/>
        <v>3.0902343808978978</v>
      </c>
      <c r="S17" s="1045">
        <f>Q17/E17*100</f>
        <v>125.11835786527921</v>
      </c>
    </row>
    <row r="18" spans="1:19" x14ac:dyDescent="0.2">
      <c r="A18" s="891"/>
      <c r="B18" s="891"/>
      <c r="C18" s="1314"/>
      <c r="D18" s="1044" t="s">
        <v>214</v>
      </c>
      <c r="E18" s="787">
        <v>79790</v>
      </c>
      <c r="F18" s="788">
        <v>1.5</v>
      </c>
      <c r="G18" s="786">
        <v>100</v>
      </c>
      <c r="H18" s="787">
        <v>209727</v>
      </c>
      <c r="I18" s="788">
        <v>3.7</v>
      </c>
      <c r="J18" s="798">
        <f>H18/E18*100</f>
        <v>262.84872791076577</v>
      </c>
      <c r="K18" s="765">
        <v>169209</v>
      </c>
      <c r="L18" s="788">
        <v>2.9</v>
      </c>
      <c r="M18" s="363">
        <f>K18/E18*100</f>
        <v>212.06792831181852</v>
      </c>
      <c r="N18" s="765">
        <v>173366</v>
      </c>
      <c r="O18" s="766">
        <v>2.8976791623362885</v>
      </c>
      <c r="P18" s="363">
        <f>N18/E18*100</f>
        <v>217.27785436771526</v>
      </c>
      <c r="Q18" s="765">
        <v>97166</v>
      </c>
      <c r="R18" s="766">
        <f t="shared" si="1"/>
        <v>1.6300804756400555</v>
      </c>
      <c r="S18" s="1045">
        <f>Q18/E18*100</f>
        <v>121.77716505827799</v>
      </c>
    </row>
    <row r="19" spans="1:19" ht="13.5" thickBot="1" x14ac:dyDescent="0.25">
      <c r="A19" s="891"/>
      <c r="B19" s="891"/>
      <c r="C19" s="1314"/>
      <c r="D19" s="1046" t="s">
        <v>194</v>
      </c>
      <c r="E19" s="789">
        <v>0</v>
      </c>
      <c r="F19" s="795">
        <v>0</v>
      </c>
      <c r="G19" s="790">
        <v>100</v>
      </c>
      <c r="H19" s="796">
        <v>0</v>
      </c>
      <c r="I19" s="795">
        <v>0</v>
      </c>
      <c r="J19" s="770">
        <v>100</v>
      </c>
      <c r="K19" s="767">
        <v>0</v>
      </c>
      <c r="L19" s="795">
        <v>0</v>
      </c>
      <c r="M19" s="805">
        <v>100</v>
      </c>
      <c r="N19" s="767">
        <v>0</v>
      </c>
      <c r="O19" s="793">
        <v>0</v>
      </c>
      <c r="P19" s="806">
        <v>100</v>
      </c>
      <c r="Q19" s="767">
        <v>0</v>
      </c>
      <c r="R19" s="793">
        <f t="shared" si="1"/>
        <v>0</v>
      </c>
      <c r="S19" s="1047">
        <v>100</v>
      </c>
    </row>
    <row r="20" spans="1:19" ht="14" thickTop="1" thickBot="1" x14ac:dyDescent="0.25">
      <c r="A20" s="891"/>
      <c r="B20" s="891"/>
      <c r="C20" s="1315"/>
      <c r="D20" s="1048" t="s">
        <v>46</v>
      </c>
      <c r="E20" s="794">
        <v>5429420</v>
      </c>
      <c r="F20" s="772">
        <v>100</v>
      </c>
      <c r="G20" s="791">
        <v>100</v>
      </c>
      <c r="H20" s="794">
        <v>5699316</v>
      </c>
      <c r="I20" s="772">
        <v>100</v>
      </c>
      <c r="J20" s="799">
        <f>H20/E20*100</f>
        <v>104.97099137661112</v>
      </c>
      <c r="K20" s="771">
        <v>5870251</v>
      </c>
      <c r="L20" s="772">
        <v>100</v>
      </c>
      <c r="M20" s="385">
        <f>K20/E20*100</f>
        <v>108.11930187754861</v>
      </c>
      <c r="N20" s="801">
        <v>5982926</v>
      </c>
      <c r="O20" s="792">
        <v>100</v>
      </c>
      <c r="P20" s="385">
        <f>N20/E20*100</f>
        <v>110.1945695857016</v>
      </c>
      <c r="Q20" s="801">
        <v>5960810</v>
      </c>
      <c r="R20" s="792">
        <v>100</v>
      </c>
      <c r="S20" s="1054">
        <f>Q20/E20*100</f>
        <v>109.78723325880114</v>
      </c>
    </row>
    <row r="21" spans="1:19" x14ac:dyDescent="0.2">
      <c r="A21" s="891"/>
      <c r="B21" s="891"/>
      <c r="C21" s="1034"/>
      <c r="D21" s="1034"/>
      <c r="E21" s="1034"/>
      <c r="F21" s="1034"/>
      <c r="G21" s="1055"/>
      <c r="H21" s="1035"/>
      <c r="I21" s="1035"/>
      <c r="J21" s="1035"/>
      <c r="K21" s="1035"/>
      <c r="L21" s="1035"/>
      <c r="M21" s="1035"/>
      <c r="N21" s="1035"/>
      <c r="O21" s="1035"/>
      <c r="P21" s="1035"/>
      <c r="Q21" s="1036"/>
      <c r="R21" s="1036"/>
      <c r="S21" s="1036"/>
    </row>
    <row r="22" spans="1:19" x14ac:dyDescent="0.2">
      <c r="A22" s="891"/>
      <c r="B22" s="891"/>
      <c r="C22" s="1035"/>
      <c r="D22" s="1035"/>
      <c r="E22" s="1035"/>
      <c r="F22" s="1035"/>
      <c r="G22" s="1035"/>
      <c r="H22" s="1035"/>
      <c r="I22" s="1035"/>
      <c r="J22" s="1035"/>
      <c r="K22" s="1035"/>
      <c r="L22" s="1035"/>
      <c r="M22" s="1035"/>
      <c r="N22" s="1035"/>
      <c r="O22" s="1035"/>
      <c r="P22" s="1035"/>
      <c r="Q22" s="1036"/>
      <c r="R22" s="1036"/>
      <c r="S22" s="1036"/>
    </row>
    <row r="23" spans="1:19" x14ac:dyDescent="0.2">
      <c r="A23" s="891"/>
      <c r="B23" s="891"/>
      <c r="C23" s="999"/>
      <c r="D23" s="999"/>
      <c r="E23" s="999"/>
      <c r="F23" s="999"/>
      <c r="G23" s="999"/>
      <c r="H23" s="999"/>
      <c r="I23" s="999"/>
      <c r="J23" s="999"/>
      <c r="K23" s="999"/>
      <c r="L23" s="999"/>
      <c r="M23" s="999"/>
      <c r="N23" s="999"/>
      <c r="O23" s="999"/>
      <c r="P23" s="999"/>
      <c r="Q23" s="1056"/>
      <c r="R23" s="1056"/>
      <c r="S23" s="1056"/>
    </row>
    <row r="24" spans="1:19" x14ac:dyDescent="0.2">
      <c r="A24" s="891"/>
      <c r="B24" s="891"/>
      <c r="C24" s="999"/>
      <c r="D24" s="999"/>
      <c r="E24" s="999"/>
      <c r="F24" s="999"/>
      <c r="G24" s="999"/>
      <c r="H24" s="999"/>
      <c r="I24" s="999"/>
      <c r="J24" s="999"/>
      <c r="K24" s="999"/>
      <c r="L24" s="999"/>
      <c r="M24" s="999"/>
      <c r="N24" s="999"/>
      <c r="O24" s="999"/>
      <c r="P24" s="999"/>
      <c r="Q24" s="1056"/>
      <c r="R24" s="1056"/>
      <c r="S24" s="1056"/>
    </row>
  </sheetData>
  <mergeCells count="8">
    <mergeCell ref="C14:C20"/>
    <mergeCell ref="C6:C12"/>
    <mergeCell ref="C4:D5"/>
    <mergeCell ref="Q4:S4"/>
    <mergeCell ref="K4:M4"/>
    <mergeCell ref="N4:P4"/>
    <mergeCell ref="H4:J4"/>
    <mergeCell ref="E4:G4"/>
  </mergeCells>
  <phoneticPr fontId="2"/>
  <printOptions horizontalCentered="1" verticalCentered="1"/>
  <pageMargins left="0.23622047244094491" right="0.23622047244094491" top="0.74803149606299213" bottom="0.74803149606299213" header="0.31496062992125984" footer="0.31496062992125984"/>
  <pageSetup paperSize="9" scale="92" fitToHeight="0"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indexed="13"/>
    <pageSetUpPr fitToPage="1"/>
  </sheetPr>
  <dimension ref="A1:L50"/>
  <sheetViews>
    <sheetView showGridLines="0" zoomScaleNormal="100" workbookViewId="0"/>
  </sheetViews>
  <sheetFormatPr defaultColWidth="9" defaultRowHeight="13" x14ac:dyDescent="0.2"/>
  <cols>
    <col min="1" max="1" width="9" style="135" customWidth="1"/>
    <col min="2" max="2" width="0.26953125" style="135" customWidth="1"/>
    <col min="3" max="3" width="7.90625" style="239" customWidth="1"/>
    <col min="4" max="4" width="3.08984375" style="239" customWidth="1"/>
    <col min="5" max="5" width="21.08984375" style="239" customWidth="1"/>
    <col min="6" max="7" width="13.36328125" style="286" customWidth="1"/>
    <col min="8" max="9" width="13.36328125" style="239" customWidth="1"/>
    <col min="10" max="10" width="13.36328125" style="287" customWidth="1"/>
    <col min="11" max="11" width="13.1796875" style="239" bestFit="1" customWidth="1"/>
    <col min="12" max="16384" width="9" style="239"/>
  </cols>
  <sheetData>
    <row r="1" spans="1:12" s="135" customFormat="1" ht="16.5" x14ac:dyDescent="0.25">
      <c r="A1" s="135" t="s">
        <v>268</v>
      </c>
      <c r="C1" s="174" t="s">
        <v>271</v>
      </c>
      <c r="F1" s="207"/>
      <c r="H1" s="207"/>
      <c r="J1" s="175"/>
    </row>
    <row r="2" spans="1:12" ht="16.5" x14ac:dyDescent="0.2">
      <c r="A2" s="135" t="s">
        <v>269</v>
      </c>
      <c r="C2" s="234" t="s">
        <v>232</v>
      </c>
      <c r="D2" s="235"/>
      <c r="E2" s="235"/>
      <c r="F2" s="236"/>
      <c r="G2" s="236"/>
      <c r="H2" s="235"/>
      <c r="I2" s="235"/>
      <c r="J2" s="237"/>
      <c r="K2" s="238"/>
      <c r="L2" s="238"/>
    </row>
    <row r="3" spans="1:12" ht="13.5" thickBot="1" x14ac:dyDescent="0.25">
      <c r="C3" s="237"/>
      <c r="D3" s="237"/>
      <c r="E3" s="237"/>
      <c r="F3" s="703"/>
      <c r="G3" s="703"/>
      <c r="H3" s="240"/>
      <c r="I3" s="240"/>
      <c r="J3" s="240" t="s">
        <v>248</v>
      </c>
      <c r="K3" s="238"/>
      <c r="L3" s="238"/>
    </row>
    <row r="4" spans="1:12" ht="13.5" thickBot="1" x14ac:dyDescent="0.25">
      <c r="C4" s="1349" t="s">
        <v>0</v>
      </c>
      <c r="D4" s="1350"/>
      <c r="E4" s="1351"/>
      <c r="F4" s="704" t="s">
        <v>370</v>
      </c>
      <c r="G4" s="705" t="s">
        <v>371</v>
      </c>
      <c r="H4" s="706" t="s">
        <v>372</v>
      </c>
      <c r="I4" s="340" t="s">
        <v>373</v>
      </c>
      <c r="J4" s="241" t="s">
        <v>374</v>
      </c>
      <c r="K4" s="238"/>
    </row>
    <row r="5" spans="1:12" ht="14.25" customHeight="1" thickTop="1" x14ac:dyDescent="0.2">
      <c r="C5" s="1334" t="s">
        <v>95</v>
      </c>
      <c r="D5" s="1354" t="s">
        <v>96</v>
      </c>
      <c r="E5" s="707" t="s">
        <v>79</v>
      </c>
      <c r="F5" s="242">
        <v>843500070</v>
      </c>
      <c r="G5" s="243">
        <v>877799264</v>
      </c>
      <c r="H5" s="243">
        <v>891829963</v>
      </c>
      <c r="I5" s="100">
        <v>871417538</v>
      </c>
      <c r="J5" s="100">
        <v>894642466</v>
      </c>
      <c r="K5" s="238"/>
    </row>
    <row r="6" spans="1:12" x14ac:dyDescent="0.2">
      <c r="C6" s="1335"/>
      <c r="D6" s="1355"/>
      <c r="E6" s="708" t="s">
        <v>347</v>
      </c>
      <c r="F6" s="244">
        <v>3299105</v>
      </c>
      <c r="G6" s="245">
        <v>3300591</v>
      </c>
      <c r="H6" s="245">
        <v>3332402</v>
      </c>
      <c r="I6" s="98">
        <v>3386777</v>
      </c>
      <c r="J6" s="98">
        <v>3502896</v>
      </c>
      <c r="K6" s="238"/>
    </row>
    <row r="7" spans="1:12" x14ac:dyDescent="0.2">
      <c r="C7" s="1335"/>
      <c r="D7" s="1355"/>
      <c r="E7" s="708" t="s">
        <v>338</v>
      </c>
      <c r="F7" s="246" t="s">
        <v>220</v>
      </c>
      <c r="G7" s="248">
        <v>44795</v>
      </c>
      <c r="H7" s="337">
        <v>147900</v>
      </c>
      <c r="I7" s="99">
        <v>203299</v>
      </c>
      <c r="J7" s="99">
        <v>344055</v>
      </c>
      <c r="K7" s="238"/>
    </row>
    <row r="8" spans="1:12" x14ac:dyDescent="0.2">
      <c r="C8" s="1335"/>
      <c r="D8" s="1355"/>
      <c r="E8" s="708" t="s">
        <v>81</v>
      </c>
      <c r="F8" s="244">
        <v>62926455</v>
      </c>
      <c r="G8" s="245">
        <v>64370249</v>
      </c>
      <c r="H8" s="245">
        <v>63145473</v>
      </c>
      <c r="I8" s="98">
        <v>62571315</v>
      </c>
      <c r="J8" s="98">
        <v>62941551</v>
      </c>
      <c r="K8" s="238"/>
    </row>
    <row r="9" spans="1:12" ht="13.5" thickBot="1" x14ac:dyDescent="0.25">
      <c r="C9" s="1335"/>
      <c r="D9" s="1355"/>
      <c r="E9" s="709" t="s">
        <v>82</v>
      </c>
      <c r="F9" s="136">
        <v>0</v>
      </c>
      <c r="G9" s="249">
        <v>0</v>
      </c>
      <c r="H9" s="248">
        <v>0</v>
      </c>
      <c r="I9" s="99">
        <v>0</v>
      </c>
      <c r="J9" s="99">
        <v>0</v>
      </c>
      <c r="K9" s="238"/>
    </row>
    <row r="10" spans="1:12" ht="14" thickTop="1" thickBot="1" x14ac:dyDescent="0.25">
      <c r="C10" s="1335"/>
      <c r="D10" s="1352" t="s">
        <v>50</v>
      </c>
      <c r="E10" s="1353"/>
      <c r="F10" s="250">
        <f>SUM(F5:F9)</f>
        <v>909725630</v>
      </c>
      <c r="G10" s="251">
        <f>SUM(G5:G9)</f>
        <v>945514899</v>
      </c>
      <c r="H10" s="252">
        <f>SUM(H5:H9)</f>
        <v>958455738</v>
      </c>
      <c r="I10" s="97">
        <f>SUM(I5:I9)</f>
        <v>937578929</v>
      </c>
      <c r="J10" s="97">
        <f>SUM(J5:J9)</f>
        <v>961430968</v>
      </c>
      <c r="K10" s="238"/>
    </row>
    <row r="11" spans="1:12" x14ac:dyDescent="0.2">
      <c r="C11" s="1335"/>
      <c r="D11" s="710" t="s">
        <v>13</v>
      </c>
      <c r="E11" s="711"/>
      <c r="F11" s="253">
        <v>2526855</v>
      </c>
      <c r="G11" s="254">
        <v>2807916</v>
      </c>
      <c r="H11" s="254">
        <v>2671728</v>
      </c>
      <c r="I11" s="96">
        <v>2558964</v>
      </c>
      <c r="J11" s="96">
        <v>2295946</v>
      </c>
      <c r="K11" s="255"/>
    </row>
    <row r="12" spans="1:12" x14ac:dyDescent="0.2">
      <c r="C12" s="1335"/>
      <c r="D12" s="712" t="s">
        <v>190</v>
      </c>
      <c r="E12" s="713"/>
      <c r="F12" s="244">
        <v>12131232</v>
      </c>
      <c r="G12" s="245">
        <v>14286327</v>
      </c>
      <c r="H12" s="245">
        <v>13756859</v>
      </c>
      <c r="I12" s="98">
        <v>12984836</v>
      </c>
      <c r="J12" s="98">
        <v>15698222</v>
      </c>
      <c r="K12" s="255"/>
    </row>
    <row r="13" spans="1:12" x14ac:dyDescent="0.2">
      <c r="C13" s="1335"/>
      <c r="D13" s="714" t="s">
        <v>191</v>
      </c>
      <c r="E13" s="713"/>
      <c r="F13" s="249">
        <v>8397497</v>
      </c>
      <c r="G13" s="248">
        <v>9142381</v>
      </c>
      <c r="H13" s="248">
        <v>7615521</v>
      </c>
      <c r="I13" s="99">
        <v>14112985</v>
      </c>
      <c r="J13" s="99">
        <v>17878059</v>
      </c>
      <c r="K13" s="255"/>
    </row>
    <row r="14" spans="1:12" x14ac:dyDescent="0.2">
      <c r="C14" s="1335"/>
      <c r="D14" s="715" t="s">
        <v>14</v>
      </c>
      <c r="E14" s="708"/>
      <c r="F14" s="244">
        <v>167532988</v>
      </c>
      <c r="G14" s="245">
        <v>165602668</v>
      </c>
      <c r="H14" s="245">
        <v>211994719</v>
      </c>
      <c r="I14" s="98">
        <v>208538022</v>
      </c>
      <c r="J14" s="98">
        <v>200958303</v>
      </c>
      <c r="K14" s="238"/>
    </row>
    <row r="15" spans="1:12" x14ac:dyDescent="0.2">
      <c r="C15" s="1335"/>
      <c r="D15" s="715" t="s">
        <v>83</v>
      </c>
      <c r="E15" s="708"/>
      <c r="F15" s="249">
        <v>32954</v>
      </c>
      <c r="G15" s="248">
        <v>31776</v>
      </c>
      <c r="H15" s="248">
        <v>28308</v>
      </c>
      <c r="I15" s="99">
        <v>25053</v>
      </c>
      <c r="J15" s="99">
        <v>30352</v>
      </c>
      <c r="K15" s="238"/>
    </row>
    <row r="16" spans="1:12" x14ac:dyDescent="0.2">
      <c r="C16" s="1335"/>
      <c r="D16" s="715" t="s">
        <v>15</v>
      </c>
      <c r="E16" s="708"/>
      <c r="F16" s="244">
        <v>6759906</v>
      </c>
      <c r="G16" s="245">
        <v>3227813</v>
      </c>
      <c r="H16" s="727" t="s">
        <v>220</v>
      </c>
      <c r="I16" s="716" t="s">
        <v>223</v>
      </c>
      <c r="J16" s="716" t="s">
        <v>223</v>
      </c>
      <c r="K16" s="238"/>
    </row>
    <row r="17" spans="1:11" x14ac:dyDescent="0.2">
      <c r="C17" s="1335"/>
      <c r="D17" s="717" t="s">
        <v>339</v>
      </c>
      <c r="E17" s="718"/>
      <c r="F17" s="246" t="s">
        <v>220</v>
      </c>
      <c r="G17" s="248">
        <v>1140127</v>
      </c>
      <c r="H17" s="337">
        <v>3004957</v>
      </c>
      <c r="I17" s="99">
        <v>2666459</v>
      </c>
      <c r="J17" s="99">
        <v>3085284</v>
      </c>
      <c r="K17" s="238"/>
    </row>
    <row r="18" spans="1:11" ht="13.5" thickBot="1" x14ac:dyDescent="0.25">
      <c r="C18" s="1335"/>
      <c r="D18" s="1356" t="s">
        <v>340</v>
      </c>
      <c r="E18" s="1357"/>
      <c r="F18" s="256">
        <v>4798026</v>
      </c>
      <c r="G18" s="257">
        <v>5741249</v>
      </c>
      <c r="H18" s="257">
        <v>5767776</v>
      </c>
      <c r="I18" s="95">
        <v>6096339</v>
      </c>
      <c r="J18" s="95">
        <v>6173663</v>
      </c>
      <c r="K18" s="238"/>
    </row>
    <row r="19" spans="1:11" ht="13.5" thickTop="1" x14ac:dyDescent="0.2">
      <c r="C19" s="1335"/>
      <c r="D19" s="1332" t="s">
        <v>19</v>
      </c>
      <c r="E19" s="1333"/>
      <c r="F19" s="258">
        <f>F10+F11+F12+F13+F14+F15+F16+F18</f>
        <v>1111905088</v>
      </c>
      <c r="G19" s="243">
        <f>G10+G11+G12+G13+G14+G15+G16++G17+G18</f>
        <v>1147495156</v>
      </c>
      <c r="H19" s="243">
        <f>H10+H11+H12+H13+H14+H15+H17+H18</f>
        <v>1203295606</v>
      </c>
      <c r="I19" s="100">
        <f>SUM(I10:I18)</f>
        <v>1184561587</v>
      </c>
      <c r="J19" s="100">
        <f>SUM(J10:J18)</f>
        <v>1207550797</v>
      </c>
      <c r="K19" s="259"/>
    </row>
    <row r="20" spans="1:11" x14ac:dyDescent="0.2">
      <c r="C20" s="1335"/>
      <c r="D20" s="1358" t="s">
        <v>266</v>
      </c>
      <c r="E20" s="1359"/>
      <c r="F20" s="260">
        <v>3794037</v>
      </c>
      <c r="G20" s="261">
        <v>3705342</v>
      </c>
      <c r="H20" s="261">
        <v>3606168</v>
      </c>
      <c r="I20" s="94">
        <v>3466380</v>
      </c>
      <c r="J20" s="94">
        <v>3463309</v>
      </c>
      <c r="K20" s="259"/>
    </row>
    <row r="21" spans="1:11" x14ac:dyDescent="0.2">
      <c r="C21" s="1335"/>
      <c r="D21" s="715" t="s">
        <v>84</v>
      </c>
      <c r="E21" s="708"/>
      <c r="F21" s="244">
        <v>9033472</v>
      </c>
      <c r="G21" s="245">
        <v>9826046</v>
      </c>
      <c r="H21" s="245">
        <v>9861540</v>
      </c>
      <c r="I21" s="98">
        <v>9744974</v>
      </c>
      <c r="J21" s="98">
        <v>9861610</v>
      </c>
      <c r="K21" s="259"/>
    </row>
    <row r="22" spans="1:11" x14ac:dyDescent="0.2">
      <c r="C22" s="1335"/>
      <c r="D22" s="715" t="s">
        <v>85</v>
      </c>
      <c r="E22" s="708"/>
      <c r="F22" s="244">
        <v>945004</v>
      </c>
      <c r="G22" s="245">
        <v>956340</v>
      </c>
      <c r="H22" s="245">
        <v>998918</v>
      </c>
      <c r="I22" s="98">
        <v>1153792</v>
      </c>
      <c r="J22" s="98">
        <v>947470</v>
      </c>
      <c r="K22" s="259"/>
    </row>
    <row r="23" spans="1:11" x14ac:dyDescent="0.2">
      <c r="C23" s="1335"/>
      <c r="D23" s="1330" t="s">
        <v>341</v>
      </c>
      <c r="E23" s="1331"/>
      <c r="F23" s="246" t="s">
        <v>220</v>
      </c>
      <c r="G23" s="248">
        <v>362701</v>
      </c>
      <c r="H23" s="337">
        <v>770740</v>
      </c>
      <c r="I23" s="93">
        <v>770740</v>
      </c>
      <c r="J23" s="93">
        <v>997428</v>
      </c>
      <c r="K23" s="259"/>
    </row>
    <row r="24" spans="1:11" ht="13.5" thickBot="1" x14ac:dyDescent="0.25">
      <c r="C24" s="1335"/>
      <c r="D24" s="719" t="s">
        <v>18</v>
      </c>
      <c r="E24" s="720"/>
      <c r="F24" s="262">
        <v>1020596</v>
      </c>
      <c r="G24" s="263">
        <v>970796</v>
      </c>
      <c r="H24" s="263">
        <v>921508</v>
      </c>
      <c r="I24" s="93">
        <v>909359</v>
      </c>
      <c r="J24" s="93">
        <v>960047</v>
      </c>
      <c r="K24" s="259"/>
    </row>
    <row r="25" spans="1:11" ht="13.5" customHeight="1" thickTop="1" thickBot="1" x14ac:dyDescent="0.25">
      <c r="C25" s="1335"/>
      <c r="D25" s="1328" t="s">
        <v>46</v>
      </c>
      <c r="E25" s="1329"/>
      <c r="F25" s="264">
        <f>F19+F20+F21+F22+F24</f>
        <v>1126698197</v>
      </c>
      <c r="G25" s="264">
        <f>G19+G20+G21+G22+G23+G24</f>
        <v>1163316381</v>
      </c>
      <c r="H25" s="264">
        <f>H19+H20+H21+H22+H23+H24</f>
        <v>1219454480</v>
      </c>
      <c r="I25" s="92">
        <f>SUM(I19:I24)</f>
        <v>1200606832</v>
      </c>
      <c r="J25" s="92">
        <f>SUM(J19:J24)</f>
        <v>1223780661</v>
      </c>
      <c r="K25" s="259"/>
    </row>
    <row r="26" spans="1:11" ht="13.5" customHeight="1" x14ac:dyDescent="0.2">
      <c r="C26" s="1335"/>
      <c r="D26" s="721" t="s">
        <v>249</v>
      </c>
      <c r="E26" s="722"/>
      <c r="F26" s="265">
        <f>(-6613901)+11441808</f>
        <v>4827907</v>
      </c>
      <c r="G26" s="103">
        <v>2970880</v>
      </c>
      <c r="H26" s="338">
        <v>9737506</v>
      </c>
      <c r="I26" s="266">
        <v>12176325</v>
      </c>
      <c r="J26" s="266">
        <v>9761068</v>
      </c>
      <c r="K26" s="259"/>
    </row>
    <row r="27" spans="1:11" ht="13.5" customHeight="1" thickBot="1" x14ac:dyDescent="0.25">
      <c r="C27" s="1336"/>
      <c r="D27" s="723" t="s">
        <v>86</v>
      </c>
      <c r="E27" s="724"/>
      <c r="F27" s="267">
        <f>F25+F26</f>
        <v>1131526104</v>
      </c>
      <c r="G27" s="267">
        <f>G25+G26</f>
        <v>1166287261</v>
      </c>
      <c r="H27" s="267">
        <f>H25+H26</f>
        <v>1229191986</v>
      </c>
      <c r="I27" s="91">
        <f>I25+I26</f>
        <v>1212783157</v>
      </c>
      <c r="J27" s="91">
        <f>J25+J26</f>
        <v>1233541729</v>
      </c>
      <c r="K27" s="259"/>
    </row>
    <row r="28" spans="1:11" ht="13.5" customHeight="1" x14ac:dyDescent="0.2">
      <c r="C28" s="1341" t="s">
        <v>97</v>
      </c>
      <c r="D28" s="710" t="s">
        <v>87</v>
      </c>
      <c r="E28" s="711"/>
      <c r="F28" s="268">
        <v>1836748964</v>
      </c>
      <c r="G28" s="269">
        <v>1803723874</v>
      </c>
      <c r="H28" s="269">
        <v>1853783905</v>
      </c>
      <c r="I28" s="90">
        <v>1895199905</v>
      </c>
      <c r="J28" s="90">
        <v>1871519286</v>
      </c>
      <c r="K28" s="259"/>
    </row>
    <row r="29" spans="1:11" ht="13.5" customHeight="1" x14ac:dyDescent="0.2">
      <c r="C29" s="1342"/>
      <c r="D29" s="715" t="s">
        <v>88</v>
      </c>
      <c r="E29" s="708"/>
      <c r="F29" s="270">
        <v>222749108</v>
      </c>
      <c r="G29" s="271">
        <v>349036526</v>
      </c>
      <c r="H29" s="271">
        <v>295141063</v>
      </c>
      <c r="I29" s="89">
        <v>195219291</v>
      </c>
      <c r="J29" s="89">
        <v>360488218</v>
      </c>
      <c r="K29" s="259"/>
    </row>
    <row r="30" spans="1:11" ht="13.5" thickBot="1" x14ac:dyDescent="0.25">
      <c r="C30" s="1343"/>
      <c r="D30" s="723" t="s">
        <v>89</v>
      </c>
      <c r="E30" s="724"/>
      <c r="F30" s="272">
        <f>SUM(F28:F29)</f>
        <v>2059498072</v>
      </c>
      <c r="G30" s="272">
        <f>SUM(G28:G29)</f>
        <v>2152760400</v>
      </c>
      <c r="H30" s="272">
        <f>SUM(H28:H29)</f>
        <v>2148924968</v>
      </c>
      <c r="I30" s="91">
        <f>SUM(I28:I29)</f>
        <v>2090419196</v>
      </c>
      <c r="J30" s="91">
        <f>SUM(J28:J29)</f>
        <v>2232007504</v>
      </c>
      <c r="K30" s="259"/>
    </row>
    <row r="31" spans="1:11" ht="13.5" customHeight="1" thickBot="1" x14ac:dyDescent="0.25">
      <c r="A31" s="239"/>
      <c r="B31" s="239"/>
      <c r="C31" s="1337" t="s">
        <v>90</v>
      </c>
      <c r="D31" s="1338"/>
      <c r="E31" s="1333"/>
      <c r="F31" s="273">
        <f>F30-F27</f>
        <v>927971968</v>
      </c>
      <c r="G31" s="274">
        <f>G30-G27</f>
        <v>986473139</v>
      </c>
      <c r="H31" s="275">
        <f>H30-H27</f>
        <v>919732982</v>
      </c>
      <c r="I31" s="88">
        <f>I30-I27</f>
        <v>877636039</v>
      </c>
      <c r="J31" s="88">
        <f>J30-J27</f>
        <v>998465775</v>
      </c>
      <c r="K31" s="259"/>
    </row>
    <row r="32" spans="1:11" ht="13.5" customHeight="1" x14ac:dyDescent="0.2">
      <c r="C32" s="1339" t="s">
        <v>98</v>
      </c>
      <c r="D32" s="710" t="s">
        <v>195</v>
      </c>
      <c r="E32" s="711"/>
      <c r="F32" s="253">
        <v>944088482</v>
      </c>
      <c r="G32" s="254">
        <v>1002266396</v>
      </c>
      <c r="H32" s="254">
        <v>937993525</v>
      </c>
      <c r="I32" s="96">
        <v>893523346</v>
      </c>
      <c r="J32" s="96">
        <v>1013698483</v>
      </c>
      <c r="K32" s="259"/>
    </row>
    <row r="33" spans="3:12" ht="13.5" customHeight="1" thickBot="1" x14ac:dyDescent="0.25">
      <c r="C33" s="1340"/>
      <c r="D33" s="723" t="s">
        <v>196</v>
      </c>
      <c r="E33" s="724"/>
      <c r="F33" s="262">
        <v>16116514</v>
      </c>
      <c r="G33" s="263">
        <v>15793257</v>
      </c>
      <c r="H33" s="263">
        <v>18260543</v>
      </c>
      <c r="I33" s="93">
        <v>15887307</v>
      </c>
      <c r="J33" s="93">
        <v>15232708</v>
      </c>
      <c r="K33" s="259"/>
    </row>
    <row r="34" spans="3:12" ht="13.5" customHeight="1" x14ac:dyDescent="0.2">
      <c r="C34" s="1341" t="s">
        <v>99</v>
      </c>
      <c r="D34" s="710" t="s">
        <v>91</v>
      </c>
      <c r="E34" s="711"/>
      <c r="F34" s="253">
        <v>944088482</v>
      </c>
      <c r="G34" s="254">
        <v>1002266396</v>
      </c>
      <c r="H34" s="254">
        <v>937993525</v>
      </c>
      <c r="I34" s="96">
        <v>893523346</v>
      </c>
      <c r="J34" s="96">
        <v>1013698483</v>
      </c>
      <c r="K34" s="259"/>
    </row>
    <row r="35" spans="3:12" ht="13.5" thickBot="1" x14ac:dyDescent="0.25">
      <c r="C35" s="1342"/>
      <c r="D35" s="719" t="s">
        <v>92</v>
      </c>
      <c r="E35" s="720"/>
      <c r="F35" s="262">
        <v>51138826</v>
      </c>
      <c r="G35" s="263">
        <v>54098773</v>
      </c>
      <c r="H35" s="257">
        <v>50638778</v>
      </c>
      <c r="I35" s="95">
        <v>48935873</v>
      </c>
      <c r="J35" s="95">
        <v>55466823</v>
      </c>
      <c r="K35" s="259"/>
    </row>
    <row r="36" spans="3:12" ht="13.5" customHeight="1" thickTop="1" thickBot="1" x14ac:dyDescent="0.25">
      <c r="C36" s="1343"/>
      <c r="D36" s="1344" t="s">
        <v>19</v>
      </c>
      <c r="E36" s="1345"/>
      <c r="F36" s="264">
        <f>SUM(F34:F35)</f>
        <v>995227308</v>
      </c>
      <c r="G36" s="193">
        <f>SUM(G34:G35)</f>
        <v>1056365169</v>
      </c>
      <c r="H36" s="276">
        <f>SUM(H34:H35)</f>
        <v>988632303</v>
      </c>
      <c r="I36" s="92">
        <f>SUM(I34:I35)</f>
        <v>942459219</v>
      </c>
      <c r="J36" s="92">
        <f>SUM(J34:J35)</f>
        <v>1069165306</v>
      </c>
      <c r="K36" s="259"/>
    </row>
    <row r="37" spans="3:12" ht="13.5" customHeight="1" x14ac:dyDescent="0.2">
      <c r="C37" s="1360" t="s">
        <v>100</v>
      </c>
      <c r="D37" s="710" t="s">
        <v>93</v>
      </c>
      <c r="E37" s="711"/>
      <c r="F37" s="260">
        <v>1230907255</v>
      </c>
      <c r="G37" s="261">
        <v>1267477519</v>
      </c>
      <c r="H37" s="254">
        <v>1302335512</v>
      </c>
      <c r="I37" s="96">
        <v>1311430857</v>
      </c>
      <c r="J37" s="96">
        <v>1354336113</v>
      </c>
      <c r="K37" s="259"/>
    </row>
    <row r="38" spans="3:12" x14ac:dyDescent="0.2">
      <c r="C38" s="1335"/>
      <c r="D38" s="715" t="s">
        <v>101</v>
      </c>
      <c r="E38" s="708"/>
      <c r="F38" s="249">
        <v>623549724</v>
      </c>
      <c r="G38" s="248">
        <v>688436290</v>
      </c>
      <c r="H38" s="248">
        <v>494438437</v>
      </c>
      <c r="I38" s="99">
        <v>390718722</v>
      </c>
      <c r="J38" s="99">
        <v>550693684</v>
      </c>
      <c r="K38" s="259"/>
    </row>
    <row r="39" spans="3:12" ht="13.5" customHeight="1" x14ac:dyDescent="0.2">
      <c r="C39" s="1335"/>
      <c r="D39" s="715" t="s">
        <v>94</v>
      </c>
      <c r="E39" s="708"/>
      <c r="F39" s="244">
        <v>10014</v>
      </c>
      <c r="G39" s="245">
        <v>10001</v>
      </c>
      <c r="H39" s="245">
        <v>10000</v>
      </c>
      <c r="I39" s="98">
        <v>10000</v>
      </c>
      <c r="J39" s="98">
        <v>10000</v>
      </c>
      <c r="K39" s="259"/>
    </row>
    <row r="40" spans="3:12" ht="13.5" customHeight="1" x14ac:dyDescent="0.2">
      <c r="C40" s="1335"/>
      <c r="D40" s="715" t="s">
        <v>367</v>
      </c>
      <c r="E40" s="708"/>
      <c r="F40" s="725" t="s">
        <v>220</v>
      </c>
      <c r="G40" s="726" t="s">
        <v>220</v>
      </c>
      <c r="H40" s="245">
        <v>43851816</v>
      </c>
      <c r="I40" s="98">
        <v>59671758</v>
      </c>
      <c r="J40" s="98">
        <v>74610240</v>
      </c>
      <c r="K40" s="259"/>
    </row>
    <row r="41" spans="3:12" ht="13.5" thickBot="1" x14ac:dyDescent="0.25">
      <c r="C41" s="1335"/>
      <c r="D41" s="728" t="s">
        <v>368</v>
      </c>
      <c r="E41" s="729"/>
      <c r="F41" s="730" t="s">
        <v>220</v>
      </c>
      <c r="G41" s="246" t="s">
        <v>220</v>
      </c>
      <c r="H41" s="247" t="s">
        <v>220</v>
      </c>
      <c r="I41" s="99">
        <v>11654000</v>
      </c>
      <c r="J41" s="99">
        <v>3000</v>
      </c>
      <c r="K41" s="259"/>
    </row>
    <row r="42" spans="3:12" ht="14" thickTop="1" thickBot="1" x14ac:dyDescent="0.25">
      <c r="C42" s="1336"/>
      <c r="D42" s="1328" t="s">
        <v>19</v>
      </c>
      <c r="E42" s="1329"/>
      <c r="F42" s="264">
        <f>SUM(F37:F41)</f>
        <v>1854466993</v>
      </c>
      <c r="G42" s="193">
        <f>SUM(G37:G41)</f>
        <v>1955923810</v>
      </c>
      <c r="H42" s="276">
        <f>SUM(H37:H41)</f>
        <v>1840635765</v>
      </c>
      <c r="I42" s="92">
        <f>SUM(I37:I41)</f>
        <v>1773485337</v>
      </c>
      <c r="J42" s="92">
        <f>SUM(J37:J41)</f>
        <v>1979653037</v>
      </c>
      <c r="K42" s="259"/>
    </row>
    <row r="43" spans="3:12" ht="13.5" thickBot="1" x14ac:dyDescent="0.25">
      <c r="C43" s="1337" t="s">
        <v>267</v>
      </c>
      <c r="D43" s="1338"/>
      <c r="E43" s="1333"/>
      <c r="F43" s="277">
        <v>55</v>
      </c>
      <c r="G43" s="277">
        <v>55</v>
      </c>
      <c r="H43" s="278">
        <v>55.1</v>
      </c>
      <c r="I43" s="279">
        <v>55.1</v>
      </c>
      <c r="J43" s="279">
        <v>55.1</v>
      </c>
      <c r="K43" s="259"/>
    </row>
    <row r="44" spans="3:12" x14ac:dyDescent="0.2">
      <c r="C44" s="1346" t="s">
        <v>102</v>
      </c>
      <c r="D44" s="710" t="s">
        <v>197</v>
      </c>
      <c r="E44" s="711"/>
      <c r="F44" s="253">
        <v>1019956846</v>
      </c>
      <c r="G44" s="254">
        <v>1075758096</v>
      </c>
      <c r="H44" s="254">
        <v>1014190307</v>
      </c>
      <c r="I44" s="96">
        <v>977190421</v>
      </c>
      <c r="J44" s="96">
        <v>1090788823</v>
      </c>
      <c r="K44" s="259"/>
    </row>
    <row r="45" spans="3:12" ht="13.5" thickBot="1" x14ac:dyDescent="0.25">
      <c r="C45" s="1347"/>
      <c r="D45" s="731" t="s">
        <v>398</v>
      </c>
      <c r="E45" s="709"/>
      <c r="F45" s="280">
        <v>2819684</v>
      </c>
      <c r="G45" s="281">
        <v>6217372</v>
      </c>
      <c r="H45" s="339">
        <v>-1414748</v>
      </c>
      <c r="I45" s="87">
        <v>1527045</v>
      </c>
      <c r="J45" s="87">
        <v>18547645</v>
      </c>
      <c r="K45" s="259"/>
    </row>
    <row r="46" spans="3:12" ht="14" thickTop="1" thickBot="1" x14ac:dyDescent="0.25">
      <c r="C46" s="1348"/>
      <c r="D46" s="1328" t="s">
        <v>19</v>
      </c>
      <c r="E46" s="1329"/>
      <c r="F46" s="264">
        <f>SUM(F44:F45)</f>
        <v>1022776530</v>
      </c>
      <c r="G46" s="193">
        <f>SUM(G44:G45)</f>
        <v>1081975468</v>
      </c>
      <c r="H46" s="276">
        <f>SUM(H44:H45)</f>
        <v>1012775559</v>
      </c>
      <c r="I46" s="92">
        <f>SUM(I44:I45)</f>
        <v>978717466</v>
      </c>
      <c r="J46" s="92">
        <f>SUM(J44:J45)</f>
        <v>1109336468</v>
      </c>
      <c r="K46" s="259"/>
    </row>
    <row r="47" spans="3:12" x14ac:dyDescent="0.2">
      <c r="C47" s="282"/>
      <c r="D47" s="283"/>
      <c r="E47" s="283"/>
      <c r="F47" s="284"/>
      <c r="G47" s="284"/>
      <c r="H47" s="249"/>
      <c r="I47" s="249"/>
      <c r="J47" s="249"/>
      <c r="K47" s="259"/>
      <c r="L47" s="259"/>
    </row>
    <row r="48" spans="3:12" x14ac:dyDescent="0.2">
      <c r="C48" s="285"/>
      <c r="D48" s="285"/>
      <c r="E48" s="285"/>
      <c r="F48" s="285"/>
      <c r="G48" s="285"/>
      <c r="H48" s="285"/>
      <c r="I48" s="285"/>
      <c r="J48" s="285"/>
      <c r="K48" s="259"/>
      <c r="L48" s="259"/>
    </row>
    <row r="49" spans="3:12" x14ac:dyDescent="0.2">
      <c r="K49" s="259"/>
      <c r="L49" s="259"/>
    </row>
    <row r="50" spans="3:12" x14ac:dyDescent="0.2">
      <c r="C50" s="285"/>
      <c r="D50" s="285"/>
      <c r="E50" s="285"/>
      <c r="F50" s="285"/>
      <c r="G50" s="285"/>
      <c r="H50" s="285"/>
      <c r="I50" s="285"/>
      <c r="J50" s="285"/>
    </row>
  </sheetData>
  <mergeCells count="19">
    <mergeCell ref="C43:E43"/>
    <mergeCell ref="C44:C46"/>
    <mergeCell ref="D46:E46"/>
    <mergeCell ref="C4:E4"/>
    <mergeCell ref="D10:E10"/>
    <mergeCell ref="D5:D9"/>
    <mergeCell ref="D18:E18"/>
    <mergeCell ref="D20:E20"/>
    <mergeCell ref="C28:C30"/>
    <mergeCell ref="C37:C42"/>
    <mergeCell ref="D42:E42"/>
    <mergeCell ref="D23:E23"/>
    <mergeCell ref="D19:E19"/>
    <mergeCell ref="C5:C27"/>
    <mergeCell ref="D25:E25"/>
    <mergeCell ref="C31:E31"/>
    <mergeCell ref="C32:C33"/>
    <mergeCell ref="C34:C36"/>
    <mergeCell ref="D36:E36"/>
  </mergeCells>
  <phoneticPr fontId="2"/>
  <printOptions horizontalCentered="1" verticalCentered="1"/>
  <pageMargins left="0.78740157480314965" right="0.78740157480314965" top="0.59055118110236227" bottom="0.39370078740157483" header="0.51181102362204722" footer="0.51181102362204722"/>
  <pageSetup paperSize="9" scale="89" orientation="landscape" blackAndWhite="1" r:id="rId1"/>
  <headerFooter alignWithMargins="0"/>
  <ignoredErrors>
    <ignoredError sqref="F36:J4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13"/>
    <pageSetUpPr fitToPage="1"/>
  </sheetPr>
  <dimension ref="A1:I31"/>
  <sheetViews>
    <sheetView showGridLines="0" zoomScale="95" zoomScaleNormal="95" workbookViewId="0"/>
  </sheetViews>
  <sheetFormatPr defaultColWidth="9" defaultRowHeight="13" x14ac:dyDescent="0.2"/>
  <cols>
    <col min="1" max="1" width="9" style="175" customWidth="1"/>
    <col min="2" max="2" width="0.36328125" style="175" customWidth="1"/>
    <col min="3" max="3" width="9" style="735" customWidth="1"/>
    <col min="4" max="4" width="15.36328125" style="762" customWidth="1"/>
    <col min="5" max="5" width="15.1796875" style="762" bestFit="1" customWidth="1"/>
    <col min="6" max="6" width="13.6328125" style="762" bestFit="1" customWidth="1"/>
    <col min="7" max="7" width="12.08984375" style="762" bestFit="1" customWidth="1"/>
    <col min="8" max="8" width="12.453125" style="762" customWidth="1"/>
    <col min="9" max="9" width="2.1796875" style="735" customWidth="1"/>
    <col min="10" max="16384" width="9" style="735"/>
  </cols>
  <sheetData>
    <row r="1" spans="1:9" s="175" customFormat="1" ht="16.5" x14ac:dyDescent="0.25">
      <c r="A1" s="175" t="s">
        <v>268</v>
      </c>
      <c r="C1" s="669" t="s">
        <v>271</v>
      </c>
      <c r="F1" s="296"/>
      <c r="H1" s="296"/>
    </row>
    <row r="2" spans="1:9" ht="16.5" x14ac:dyDescent="0.2">
      <c r="A2" s="175" t="s">
        <v>269</v>
      </c>
      <c r="C2" s="732" t="s">
        <v>399</v>
      </c>
      <c r="D2" s="733"/>
      <c r="E2" s="733"/>
      <c r="F2" s="733"/>
      <c r="G2" s="733"/>
      <c r="H2" s="733"/>
      <c r="I2" s="734"/>
    </row>
    <row r="3" spans="1:9" ht="13.5" thickBot="1" x14ac:dyDescent="0.25">
      <c r="C3" s="1364"/>
      <c r="D3" s="1364"/>
      <c r="E3" s="733"/>
      <c r="F3" s="733"/>
      <c r="G3" s="733"/>
      <c r="H3" s="736" t="s">
        <v>250</v>
      </c>
      <c r="I3" s="734"/>
    </row>
    <row r="4" spans="1:9" x14ac:dyDescent="0.2">
      <c r="C4" s="1361" t="s">
        <v>0</v>
      </c>
      <c r="D4" s="737" t="s">
        <v>8</v>
      </c>
      <c r="E4" s="738" t="s">
        <v>7</v>
      </c>
      <c r="F4" s="1363" t="s">
        <v>103</v>
      </c>
      <c r="G4" s="1363"/>
      <c r="H4" s="739" t="s">
        <v>91</v>
      </c>
      <c r="I4" s="734"/>
    </row>
    <row r="5" spans="1:9" ht="13.5" thickBot="1" x14ac:dyDescent="0.25">
      <c r="C5" s="1362"/>
      <c r="D5" s="740" t="s">
        <v>104</v>
      </c>
      <c r="E5" s="741" t="s">
        <v>105</v>
      </c>
      <c r="F5" s="742" t="s">
        <v>87</v>
      </c>
      <c r="G5" s="742" t="s">
        <v>88</v>
      </c>
      <c r="H5" s="743" t="s">
        <v>106</v>
      </c>
      <c r="I5" s="734"/>
    </row>
    <row r="6" spans="1:9" ht="13.5" thickTop="1" x14ac:dyDescent="0.2">
      <c r="C6" s="744" t="s">
        <v>107</v>
      </c>
      <c r="D6" s="745">
        <v>25921673</v>
      </c>
      <c r="E6" s="746">
        <f>F6+G6</f>
        <v>28640348</v>
      </c>
      <c r="F6" s="746">
        <v>23903668</v>
      </c>
      <c r="G6" s="746">
        <v>4736680</v>
      </c>
      <c r="H6" s="747">
        <f>IF(E6-D6&gt;0,E6-D6,0)</f>
        <v>2718675</v>
      </c>
      <c r="I6" s="734"/>
    </row>
    <row r="7" spans="1:9" x14ac:dyDescent="0.2">
      <c r="C7" s="748" t="s">
        <v>108</v>
      </c>
      <c r="D7" s="749">
        <v>36202586</v>
      </c>
      <c r="E7" s="746">
        <f t="shared" ref="E7:E28" si="0">F7+G7</f>
        <v>53513316</v>
      </c>
      <c r="F7" s="750">
        <v>45487348</v>
      </c>
      <c r="G7" s="750">
        <v>8025968</v>
      </c>
      <c r="H7" s="747">
        <f t="shared" ref="H7:H28" si="1">IF(E7-D7&gt;0,E7-D7,0)</f>
        <v>17310730</v>
      </c>
      <c r="I7" s="734"/>
    </row>
    <row r="8" spans="1:9" x14ac:dyDescent="0.2">
      <c r="C8" s="748" t="s">
        <v>109</v>
      </c>
      <c r="D8" s="749">
        <v>82226328</v>
      </c>
      <c r="E8" s="746">
        <f t="shared" si="0"/>
        <v>67251577</v>
      </c>
      <c r="F8" s="750">
        <v>56475022</v>
      </c>
      <c r="G8" s="750">
        <v>10776555</v>
      </c>
      <c r="H8" s="747">
        <f t="shared" si="1"/>
        <v>0</v>
      </c>
      <c r="I8" s="734"/>
    </row>
    <row r="9" spans="1:9" x14ac:dyDescent="0.2">
      <c r="C9" s="748" t="s">
        <v>110</v>
      </c>
      <c r="D9" s="749">
        <v>54422251</v>
      </c>
      <c r="E9" s="746">
        <f t="shared" si="0"/>
        <v>79601144</v>
      </c>
      <c r="F9" s="750">
        <v>68100141</v>
      </c>
      <c r="G9" s="750">
        <v>11501003</v>
      </c>
      <c r="H9" s="747">
        <f t="shared" si="1"/>
        <v>25178893</v>
      </c>
      <c r="I9" s="734"/>
    </row>
    <row r="10" spans="1:9" x14ac:dyDescent="0.2">
      <c r="C10" s="748" t="s">
        <v>111</v>
      </c>
      <c r="D10" s="749">
        <v>36696688</v>
      </c>
      <c r="E10" s="746">
        <f t="shared" si="0"/>
        <v>57899851</v>
      </c>
      <c r="F10" s="750">
        <v>48768125</v>
      </c>
      <c r="G10" s="750">
        <v>9131726</v>
      </c>
      <c r="H10" s="747">
        <f t="shared" si="1"/>
        <v>21203163</v>
      </c>
      <c r="I10" s="734"/>
    </row>
    <row r="11" spans="1:9" x14ac:dyDescent="0.2">
      <c r="C11" s="748" t="s">
        <v>112</v>
      </c>
      <c r="D11" s="749">
        <v>26470603</v>
      </c>
      <c r="E11" s="746">
        <f t="shared" si="0"/>
        <v>52219277</v>
      </c>
      <c r="F11" s="750">
        <v>44321065</v>
      </c>
      <c r="G11" s="750">
        <v>7898212</v>
      </c>
      <c r="H11" s="747">
        <f t="shared" si="1"/>
        <v>25748674</v>
      </c>
      <c r="I11" s="734"/>
    </row>
    <row r="12" spans="1:9" x14ac:dyDescent="0.2">
      <c r="C12" s="748" t="s">
        <v>113</v>
      </c>
      <c r="D12" s="749">
        <v>29867229</v>
      </c>
      <c r="E12" s="746">
        <f t="shared" si="0"/>
        <v>69594247</v>
      </c>
      <c r="F12" s="750">
        <v>58560107</v>
      </c>
      <c r="G12" s="750">
        <v>11034140</v>
      </c>
      <c r="H12" s="747">
        <f t="shared" si="1"/>
        <v>39727018</v>
      </c>
      <c r="I12" s="734"/>
    </row>
    <row r="13" spans="1:9" x14ac:dyDescent="0.2">
      <c r="C13" s="748" t="s">
        <v>114</v>
      </c>
      <c r="D13" s="749">
        <v>61281473</v>
      </c>
      <c r="E13" s="746">
        <f t="shared" si="0"/>
        <v>121631105</v>
      </c>
      <c r="F13" s="750">
        <v>101079703</v>
      </c>
      <c r="G13" s="750">
        <v>20551402</v>
      </c>
      <c r="H13" s="747">
        <f t="shared" si="1"/>
        <v>60349632</v>
      </c>
      <c r="I13" s="734"/>
    </row>
    <row r="14" spans="1:9" x14ac:dyDescent="0.2">
      <c r="C14" s="748" t="s">
        <v>115</v>
      </c>
      <c r="D14" s="749">
        <v>56685231</v>
      </c>
      <c r="E14" s="746">
        <f t="shared" si="0"/>
        <v>96696561</v>
      </c>
      <c r="F14" s="750">
        <v>81494908</v>
      </c>
      <c r="G14" s="750">
        <v>15201653</v>
      </c>
      <c r="H14" s="747">
        <f t="shared" si="1"/>
        <v>40011330</v>
      </c>
      <c r="I14" s="734"/>
    </row>
    <row r="15" spans="1:9" x14ac:dyDescent="0.2">
      <c r="C15" s="748" t="s">
        <v>116</v>
      </c>
      <c r="D15" s="749">
        <v>46849091</v>
      </c>
      <c r="E15" s="746">
        <f t="shared" si="0"/>
        <v>62206507</v>
      </c>
      <c r="F15" s="750">
        <v>52154408</v>
      </c>
      <c r="G15" s="750">
        <v>10052099</v>
      </c>
      <c r="H15" s="747">
        <f t="shared" si="1"/>
        <v>15357416</v>
      </c>
      <c r="I15" s="734"/>
    </row>
    <row r="16" spans="1:9" x14ac:dyDescent="0.2">
      <c r="C16" s="748" t="s">
        <v>117</v>
      </c>
      <c r="D16" s="749">
        <v>86783856</v>
      </c>
      <c r="E16" s="746">
        <f t="shared" si="0"/>
        <v>155660669</v>
      </c>
      <c r="F16" s="750">
        <v>131256059</v>
      </c>
      <c r="G16" s="750">
        <v>24404610</v>
      </c>
      <c r="H16" s="747">
        <f t="shared" si="1"/>
        <v>68876813</v>
      </c>
      <c r="I16" s="734"/>
    </row>
    <row r="17" spans="1:9" x14ac:dyDescent="0.2">
      <c r="C17" s="748" t="s">
        <v>118</v>
      </c>
      <c r="D17" s="749">
        <v>129952744</v>
      </c>
      <c r="E17" s="746">
        <f t="shared" si="0"/>
        <v>185956938</v>
      </c>
      <c r="F17" s="750">
        <v>155858066</v>
      </c>
      <c r="G17" s="750">
        <v>30098872</v>
      </c>
      <c r="H17" s="747">
        <f t="shared" si="1"/>
        <v>56004194</v>
      </c>
      <c r="I17" s="734"/>
    </row>
    <row r="18" spans="1:9" x14ac:dyDescent="0.2">
      <c r="C18" s="748" t="s">
        <v>119</v>
      </c>
      <c r="D18" s="749">
        <v>54950909</v>
      </c>
      <c r="E18" s="746">
        <f t="shared" si="0"/>
        <v>54692952</v>
      </c>
      <c r="F18" s="750">
        <v>46700076</v>
      </c>
      <c r="G18" s="750">
        <v>7992876</v>
      </c>
      <c r="H18" s="747">
        <f t="shared" si="1"/>
        <v>0</v>
      </c>
      <c r="I18" s="734"/>
    </row>
    <row r="19" spans="1:9" x14ac:dyDescent="0.2">
      <c r="C19" s="748" t="s">
        <v>120</v>
      </c>
      <c r="D19" s="749">
        <v>38875892</v>
      </c>
      <c r="E19" s="746">
        <f t="shared" si="0"/>
        <v>77525884</v>
      </c>
      <c r="F19" s="750">
        <v>64557164</v>
      </c>
      <c r="G19" s="750">
        <v>12968720</v>
      </c>
      <c r="H19" s="747">
        <f t="shared" si="1"/>
        <v>38649992</v>
      </c>
      <c r="I19" s="734"/>
    </row>
    <row r="20" spans="1:9" x14ac:dyDescent="0.2">
      <c r="C20" s="748" t="s">
        <v>121</v>
      </c>
      <c r="D20" s="749">
        <v>71275330</v>
      </c>
      <c r="E20" s="746">
        <f t="shared" si="0"/>
        <v>116698833</v>
      </c>
      <c r="F20" s="750">
        <v>97073793</v>
      </c>
      <c r="G20" s="750">
        <v>19625040</v>
      </c>
      <c r="H20" s="747">
        <f t="shared" si="1"/>
        <v>45423503</v>
      </c>
      <c r="I20" s="734"/>
    </row>
    <row r="21" spans="1:9" x14ac:dyDescent="0.2">
      <c r="C21" s="748" t="s">
        <v>122</v>
      </c>
      <c r="D21" s="749">
        <v>37374442</v>
      </c>
      <c r="E21" s="746">
        <f t="shared" si="0"/>
        <v>67731781</v>
      </c>
      <c r="F21" s="750">
        <v>58043429</v>
      </c>
      <c r="G21" s="750">
        <v>9688352</v>
      </c>
      <c r="H21" s="747">
        <f t="shared" si="1"/>
        <v>30357339</v>
      </c>
      <c r="I21" s="734"/>
    </row>
    <row r="22" spans="1:9" x14ac:dyDescent="0.2">
      <c r="C22" s="748" t="s">
        <v>123</v>
      </c>
      <c r="D22" s="749">
        <v>35320750</v>
      </c>
      <c r="E22" s="746">
        <f t="shared" si="0"/>
        <v>87854128</v>
      </c>
      <c r="F22" s="750">
        <v>73736679</v>
      </c>
      <c r="G22" s="750">
        <v>14117449</v>
      </c>
      <c r="H22" s="747">
        <f t="shared" si="1"/>
        <v>52533378</v>
      </c>
      <c r="I22" s="734"/>
    </row>
    <row r="23" spans="1:9" x14ac:dyDescent="0.2">
      <c r="C23" s="748" t="s">
        <v>124</v>
      </c>
      <c r="D23" s="749">
        <v>21154245</v>
      </c>
      <c r="E23" s="746">
        <f t="shared" si="0"/>
        <v>60368712</v>
      </c>
      <c r="F23" s="750">
        <v>50894842</v>
      </c>
      <c r="G23" s="750">
        <v>9473870</v>
      </c>
      <c r="H23" s="747">
        <f t="shared" si="1"/>
        <v>39214467</v>
      </c>
      <c r="I23" s="734"/>
    </row>
    <row r="24" spans="1:9" x14ac:dyDescent="0.2">
      <c r="C24" s="748" t="s">
        <v>125</v>
      </c>
      <c r="D24" s="749">
        <v>55808783</v>
      </c>
      <c r="E24" s="746">
        <f t="shared" si="0"/>
        <v>127454321</v>
      </c>
      <c r="F24" s="750">
        <v>106771742</v>
      </c>
      <c r="G24" s="750">
        <v>20682579</v>
      </c>
      <c r="H24" s="747">
        <f t="shared" si="1"/>
        <v>71645538</v>
      </c>
      <c r="I24" s="734"/>
    </row>
    <row r="25" spans="1:9" x14ac:dyDescent="0.2">
      <c r="C25" s="748" t="s">
        <v>126</v>
      </c>
      <c r="D25" s="749">
        <v>76873533</v>
      </c>
      <c r="E25" s="746">
        <f t="shared" si="0"/>
        <v>164833536</v>
      </c>
      <c r="F25" s="750">
        <v>136725774</v>
      </c>
      <c r="G25" s="750">
        <v>28107762</v>
      </c>
      <c r="H25" s="747">
        <f t="shared" si="1"/>
        <v>87960003</v>
      </c>
      <c r="I25" s="734"/>
    </row>
    <row r="26" spans="1:9" x14ac:dyDescent="0.2">
      <c r="C26" s="748" t="s">
        <v>127</v>
      </c>
      <c r="D26" s="749">
        <v>61521610</v>
      </c>
      <c r="E26" s="746">
        <f t="shared" si="0"/>
        <v>162690080</v>
      </c>
      <c r="F26" s="750">
        <v>134692252</v>
      </c>
      <c r="G26" s="750">
        <v>27997828</v>
      </c>
      <c r="H26" s="747">
        <f t="shared" si="1"/>
        <v>101168470</v>
      </c>
      <c r="I26" s="734"/>
    </row>
    <row r="27" spans="1:9" x14ac:dyDescent="0.2">
      <c r="C27" s="748" t="s">
        <v>128</v>
      </c>
      <c r="D27" s="749">
        <v>41603978</v>
      </c>
      <c r="E27" s="746">
        <f t="shared" si="0"/>
        <v>117559583</v>
      </c>
      <c r="F27" s="750">
        <v>98544887</v>
      </c>
      <c r="G27" s="750">
        <v>19014696</v>
      </c>
      <c r="H27" s="747">
        <f t="shared" si="1"/>
        <v>75955605</v>
      </c>
      <c r="I27" s="734"/>
    </row>
    <row r="28" spans="1:9" ht="13.5" thickBot="1" x14ac:dyDescent="0.25">
      <c r="C28" s="751" t="s">
        <v>129</v>
      </c>
      <c r="D28" s="752">
        <v>65422504</v>
      </c>
      <c r="E28" s="753">
        <f t="shared" si="0"/>
        <v>163726154</v>
      </c>
      <c r="F28" s="753">
        <v>136320028</v>
      </c>
      <c r="G28" s="753">
        <v>27406126</v>
      </c>
      <c r="H28" s="747">
        <f t="shared" si="1"/>
        <v>98303650</v>
      </c>
      <c r="I28" s="734"/>
    </row>
    <row r="29" spans="1:9" ht="14" thickTop="1" thickBot="1" x14ac:dyDescent="0.25">
      <c r="C29" s="754" t="s">
        <v>19</v>
      </c>
      <c r="D29" s="755">
        <f>SUM(D6:D28)</f>
        <v>1233541729</v>
      </c>
      <c r="E29" s="756">
        <f>SUM(E6:E28)</f>
        <v>2232007504</v>
      </c>
      <c r="F29" s="756">
        <f>SUM(F6:F28)</f>
        <v>1871519286</v>
      </c>
      <c r="G29" s="756">
        <f>SUM(G6:G28)</f>
        <v>360488218</v>
      </c>
      <c r="H29" s="757">
        <f>SUM(H9:H28)+H6+H7</f>
        <v>1013698483</v>
      </c>
      <c r="I29" s="734"/>
    </row>
    <row r="30" spans="1:9" x14ac:dyDescent="0.2">
      <c r="A30" s="735"/>
      <c r="B30" s="735"/>
      <c r="C30" s="734"/>
      <c r="D30" s="733"/>
      <c r="E30" s="733"/>
      <c r="F30" s="735"/>
      <c r="G30" s="758"/>
      <c r="H30" s="758"/>
      <c r="I30" s="734"/>
    </row>
    <row r="31" spans="1:9" x14ac:dyDescent="0.2">
      <c r="C31" s="759"/>
      <c r="D31" s="733"/>
      <c r="E31" s="733"/>
      <c r="F31" s="733"/>
      <c r="G31" s="760"/>
      <c r="H31" s="761"/>
      <c r="I31" s="734"/>
    </row>
  </sheetData>
  <mergeCells count="3">
    <mergeCell ref="C4:C5"/>
    <mergeCell ref="F4:G4"/>
    <mergeCell ref="C3:D3"/>
  </mergeCells>
  <phoneticPr fontId="2"/>
  <printOptions horizontalCentered="1" verticalCentered="1"/>
  <pageMargins left="0.75" right="0.75" top="1" bottom="1" header="0.51200000000000001" footer="0.51200000000000001"/>
  <pageSetup paperSize="9" orientation="landscape"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A1:V26"/>
  <sheetViews>
    <sheetView showGridLines="0" zoomScaleNormal="100" workbookViewId="0"/>
  </sheetViews>
  <sheetFormatPr defaultColWidth="9" defaultRowHeight="13" x14ac:dyDescent="0.2"/>
  <cols>
    <col min="1" max="1" width="9" style="135" customWidth="1"/>
    <col min="2" max="2" width="0.1796875" style="135" customWidth="1"/>
    <col min="3" max="3" width="4.08984375" style="289" customWidth="1"/>
    <col min="4" max="5" width="4.6328125" style="289" customWidth="1"/>
    <col min="6" max="6" width="12.6328125" style="289" customWidth="1"/>
    <col min="7" max="8" width="10.6328125" style="291" customWidth="1"/>
    <col min="9" max="9" width="5.90625" style="291" customWidth="1"/>
    <col min="10" max="10" width="10.90625" style="291" bestFit="1" customWidth="1"/>
    <col min="11" max="11" width="11.1796875" style="291" bestFit="1" customWidth="1"/>
    <col min="12" max="12" width="5.453125" style="291" customWidth="1"/>
    <col min="13" max="13" width="10.6328125" style="291" customWidth="1"/>
    <col min="14" max="14" width="10.1796875" style="291" customWidth="1"/>
    <col min="15" max="15" width="5.453125" style="291" customWidth="1"/>
    <col min="16" max="16" width="10.6328125" style="288" customWidth="1"/>
    <col min="17" max="17" width="10.1796875" style="288" customWidth="1"/>
    <col min="18" max="18" width="5.453125" style="288" customWidth="1"/>
    <col min="19" max="19" width="10.6328125" style="288" customWidth="1"/>
    <col min="20" max="20" width="10.1796875" style="288" customWidth="1"/>
    <col min="21" max="21" width="5.453125" style="288" customWidth="1"/>
    <col min="22" max="22" width="9" style="288" customWidth="1"/>
    <col min="23" max="16384" width="9" style="289"/>
  </cols>
  <sheetData>
    <row r="1" spans="1:22" s="135" customFormat="1" ht="16.5" x14ac:dyDescent="0.25">
      <c r="A1" s="891" t="s">
        <v>268</v>
      </c>
      <c r="B1" s="891"/>
      <c r="C1" s="892" t="s">
        <v>274</v>
      </c>
      <c r="D1" s="891"/>
      <c r="E1" s="891"/>
      <c r="F1" s="891"/>
      <c r="G1" s="894"/>
      <c r="H1" s="891"/>
      <c r="I1" s="894"/>
      <c r="J1" s="891"/>
      <c r="K1" s="891"/>
      <c r="L1" s="891"/>
      <c r="M1" s="891"/>
      <c r="N1" s="891"/>
      <c r="O1" s="891"/>
      <c r="P1" s="895"/>
      <c r="Q1" s="895"/>
      <c r="R1" s="895"/>
      <c r="S1" s="895"/>
      <c r="T1" s="895"/>
      <c r="U1" s="895"/>
      <c r="V1" s="175"/>
    </row>
    <row r="2" spans="1:22" ht="16.5" x14ac:dyDescent="0.2">
      <c r="A2" s="891" t="s">
        <v>269</v>
      </c>
      <c r="B2" s="891"/>
      <c r="C2" s="1369" t="s">
        <v>233</v>
      </c>
      <c r="D2" s="1369"/>
      <c r="E2" s="1369"/>
      <c r="F2" s="1369"/>
      <c r="G2" s="1369"/>
      <c r="H2" s="1369"/>
      <c r="I2" s="441"/>
      <c r="J2" s="441"/>
      <c r="K2" s="441"/>
      <c r="L2" s="441"/>
      <c r="M2" s="441"/>
      <c r="N2" s="441"/>
      <c r="O2" s="441"/>
      <c r="P2" s="443"/>
      <c r="Q2" s="443"/>
      <c r="R2" s="443"/>
      <c r="S2" s="443"/>
      <c r="T2" s="443"/>
      <c r="U2" s="443"/>
    </row>
    <row r="3" spans="1:22" ht="13.5" thickBot="1" x14ac:dyDescent="0.25">
      <c r="A3" s="891"/>
      <c r="B3" s="891"/>
      <c r="C3" s="440"/>
      <c r="D3" s="440"/>
      <c r="E3" s="440"/>
      <c r="F3" s="440"/>
      <c r="G3" s="441"/>
      <c r="H3" s="441"/>
      <c r="I3" s="441"/>
      <c r="J3" s="441"/>
      <c r="K3" s="441"/>
      <c r="L3" s="441"/>
      <c r="M3" s="441"/>
      <c r="N3" s="441"/>
      <c r="O3" s="441"/>
      <c r="P3" s="443"/>
      <c r="Q3" s="1057"/>
      <c r="R3" s="1058"/>
      <c r="S3" s="443"/>
      <c r="T3" s="1057"/>
      <c r="U3" s="1059" t="s">
        <v>243</v>
      </c>
    </row>
    <row r="4" spans="1:22" ht="15.75" customHeight="1" x14ac:dyDescent="0.2">
      <c r="A4" s="891"/>
      <c r="B4" s="891"/>
      <c r="C4" s="1417" t="s">
        <v>0</v>
      </c>
      <c r="D4" s="1418"/>
      <c r="E4" s="1418"/>
      <c r="F4" s="1419"/>
      <c r="G4" s="1391" t="s">
        <v>313</v>
      </c>
      <c r="H4" s="1385"/>
      <c r="I4" s="1390"/>
      <c r="J4" s="1389" t="s">
        <v>343</v>
      </c>
      <c r="K4" s="1385"/>
      <c r="L4" s="1390"/>
      <c r="M4" s="1389" t="s">
        <v>357</v>
      </c>
      <c r="N4" s="1386"/>
      <c r="O4" s="1392"/>
      <c r="P4" s="1385" t="s">
        <v>378</v>
      </c>
      <c r="Q4" s="1386"/>
      <c r="R4" s="1387"/>
      <c r="S4" s="1389" t="s">
        <v>379</v>
      </c>
      <c r="T4" s="1386"/>
      <c r="U4" s="1393"/>
    </row>
    <row r="5" spans="1:22" ht="16.5" customHeight="1" thickBot="1" x14ac:dyDescent="0.25">
      <c r="A5" s="891"/>
      <c r="B5" s="891"/>
      <c r="C5" s="1383"/>
      <c r="D5" s="1420"/>
      <c r="E5" s="1420"/>
      <c r="F5" s="1421"/>
      <c r="G5" s="410" t="s">
        <v>135</v>
      </c>
      <c r="H5" s="411" t="s">
        <v>130</v>
      </c>
      <c r="I5" s="411" t="s">
        <v>2</v>
      </c>
      <c r="J5" s="410" t="s">
        <v>135</v>
      </c>
      <c r="K5" s="411" t="s">
        <v>130</v>
      </c>
      <c r="L5" s="411" t="s">
        <v>2</v>
      </c>
      <c r="M5" s="411" t="s">
        <v>135</v>
      </c>
      <c r="N5" s="411" t="s">
        <v>130</v>
      </c>
      <c r="O5" s="1213" t="s">
        <v>2</v>
      </c>
      <c r="P5" s="410" t="s">
        <v>135</v>
      </c>
      <c r="Q5" s="411" t="s">
        <v>130</v>
      </c>
      <c r="R5" s="412" t="s">
        <v>2</v>
      </c>
      <c r="S5" s="411" t="s">
        <v>135</v>
      </c>
      <c r="T5" s="411" t="s">
        <v>130</v>
      </c>
      <c r="U5" s="413" t="s">
        <v>2</v>
      </c>
    </row>
    <row r="6" spans="1:22" ht="14.25" customHeight="1" thickTop="1" x14ac:dyDescent="0.2">
      <c r="A6" s="891"/>
      <c r="B6" s="891"/>
      <c r="C6" s="1422" t="s">
        <v>136</v>
      </c>
      <c r="D6" s="1409" t="s">
        <v>284</v>
      </c>
      <c r="E6" s="1394" t="s">
        <v>131</v>
      </c>
      <c r="F6" s="1395"/>
      <c r="G6" s="414">
        <v>58957</v>
      </c>
      <c r="H6" s="414">
        <v>5524396</v>
      </c>
      <c r="I6" s="415">
        <v>100</v>
      </c>
      <c r="J6" s="414">
        <v>59076</v>
      </c>
      <c r="K6" s="414">
        <v>5631361</v>
      </c>
      <c r="L6" s="415">
        <f>K6/H6*100</f>
        <v>101.93622977063919</v>
      </c>
      <c r="M6" s="414">
        <v>58821</v>
      </c>
      <c r="N6" s="414">
        <v>5852602</v>
      </c>
      <c r="O6" s="1214">
        <f>N6/H6*100</f>
        <v>105.94102957137758</v>
      </c>
      <c r="P6" s="1210">
        <v>57351</v>
      </c>
      <c r="Q6" s="414">
        <v>5882460</v>
      </c>
      <c r="R6" s="1060">
        <f>Q6/H6*100</f>
        <v>106.4815049464231</v>
      </c>
      <c r="S6" s="414">
        <v>56140</v>
      </c>
      <c r="T6" s="414">
        <v>5923000</v>
      </c>
      <c r="U6" s="1061">
        <f>T6/H6*100</f>
        <v>107.21534082639985</v>
      </c>
    </row>
    <row r="7" spans="1:22" x14ac:dyDescent="0.2">
      <c r="A7" s="891"/>
      <c r="B7" s="891"/>
      <c r="C7" s="1423"/>
      <c r="D7" s="1410"/>
      <c r="E7" s="1396" t="s">
        <v>241</v>
      </c>
      <c r="F7" s="1397"/>
      <c r="G7" s="416">
        <v>106427</v>
      </c>
      <c r="H7" s="416">
        <v>16767714</v>
      </c>
      <c r="I7" s="417">
        <v>100</v>
      </c>
      <c r="J7" s="416">
        <v>110619</v>
      </c>
      <c r="K7" s="416">
        <v>17609210</v>
      </c>
      <c r="L7" s="417">
        <f t="shared" ref="L7:L19" si="0">K7/H7*100</f>
        <v>105.01854933832959</v>
      </c>
      <c r="M7" s="416">
        <v>114524</v>
      </c>
      <c r="N7" s="416">
        <v>18471282</v>
      </c>
      <c r="O7" s="1215">
        <f t="shared" ref="O7:O19" si="1">N7/H7*100</f>
        <v>110.15981069333603</v>
      </c>
      <c r="P7" s="457">
        <v>117229</v>
      </c>
      <c r="Q7" s="416">
        <v>18588290</v>
      </c>
      <c r="R7" s="1062">
        <f t="shared" ref="R7:R16" si="2">Q7/H7*100</f>
        <v>110.85762793902616</v>
      </c>
      <c r="S7" s="416">
        <v>117460</v>
      </c>
      <c r="T7" s="416">
        <v>18581000</v>
      </c>
      <c r="U7" s="1063">
        <f t="shared" ref="U7:U16" si="3">T7/H7*100</f>
        <v>110.81415152954064</v>
      </c>
    </row>
    <row r="8" spans="1:22" x14ac:dyDescent="0.2">
      <c r="A8" s="891"/>
      <c r="B8" s="891"/>
      <c r="C8" s="1423"/>
      <c r="D8" s="1411"/>
      <c r="E8" s="1398" t="s">
        <v>360</v>
      </c>
      <c r="F8" s="1399"/>
      <c r="G8" s="418">
        <v>165384</v>
      </c>
      <c r="H8" s="418">
        <v>22292110</v>
      </c>
      <c r="I8" s="419">
        <v>100</v>
      </c>
      <c r="J8" s="420">
        <v>169695</v>
      </c>
      <c r="K8" s="418">
        <v>23240571</v>
      </c>
      <c r="L8" s="419">
        <f t="shared" si="0"/>
        <v>104.2546937010449</v>
      </c>
      <c r="M8" s="420">
        <v>173345</v>
      </c>
      <c r="N8" s="418">
        <v>24323884</v>
      </c>
      <c r="O8" s="1216">
        <f t="shared" si="1"/>
        <v>109.11431892270404</v>
      </c>
      <c r="P8" s="1211">
        <v>174580</v>
      </c>
      <c r="Q8" s="418">
        <v>24470750</v>
      </c>
      <c r="R8" s="1064">
        <f t="shared" si="2"/>
        <v>109.77314395093151</v>
      </c>
      <c r="S8" s="420">
        <v>173600</v>
      </c>
      <c r="T8" s="418">
        <v>24504000</v>
      </c>
      <c r="U8" s="1065">
        <f t="shared" si="3"/>
        <v>109.92229986304571</v>
      </c>
    </row>
    <row r="9" spans="1:22" ht="13.5" customHeight="1" x14ac:dyDescent="0.2">
      <c r="A9" s="891"/>
      <c r="B9" s="891"/>
      <c r="C9" s="1423"/>
      <c r="D9" s="1374" t="s">
        <v>132</v>
      </c>
      <c r="E9" s="1375"/>
      <c r="F9" s="1376"/>
      <c r="G9" s="421">
        <v>425</v>
      </c>
      <c r="H9" s="416">
        <v>121265</v>
      </c>
      <c r="I9" s="419">
        <v>100</v>
      </c>
      <c r="J9" s="421">
        <v>303</v>
      </c>
      <c r="K9" s="416">
        <v>117630</v>
      </c>
      <c r="L9" s="419">
        <f t="shared" si="0"/>
        <v>97.002432688739532</v>
      </c>
      <c r="M9" s="421">
        <v>321</v>
      </c>
      <c r="N9" s="416">
        <v>94740</v>
      </c>
      <c r="O9" s="1216">
        <f t="shared" si="1"/>
        <v>78.12641735043087</v>
      </c>
      <c r="P9" s="1212">
        <v>297</v>
      </c>
      <c r="Q9" s="416">
        <v>104557</v>
      </c>
      <c r="R9" s="1064">
        <f t="shared" si="2"/>
        <v>86.221910691460849</v>
      </c>
      <c r="S9" s="421"/>
      <c r="T9" s="416">
        <v>87000</v>
      </c>
      <c r="U9" s="1065">
        <f t="shared" si="3"/>
        <v>71.743701810085341</v>
      </c>
    </row>
    <row r="10" spans="1:22" ht="14.25" customHeight="1" thickBot="1" x14ac:dyDescent="0.25">
      <c r="A10" s="891"/>
      <c r="B10" s="891"/>
      <c r="C10" s="1424"/>
      <c r="D10" s="1367" t="s">
        <v>133</v>
      </c>
      <c r="E10" s="1377"/>
      <c r="F10" s="1378"/>
      <c r="G10" s="422" t="s">
        <v>220</v>
      </c>
      <c r="H10" s="423">
        <v>434837</v>
      </c>
      <c r="I10" s="424">
        <v>100</v>
      </c>
      <c r="J10" s="425" t="s">
        <v>220</v>
      </c>
      <c r="K10" s="423">
        <v>390379</v>
      </c>
      <c r="L10" s="424">
        <f t="shared" si="0"/>
        <v>89.775939030027345</v>
      </c>
      <c r="M10" s="425" t="s">
        <v>220</v>
      </c>
      <c r="N10" s="423">
        <v>344122</v>
      </c>
      <c r="O10" s="1217">
        <f t="shared" si="1"/>
        <v>79.138159816206993</v>
      </c>
      <c r="P10" s="422" t="s">
        <v>220</v>
      </c>
      <c r="Q10" s="423">
        <v>390607</v>
      </c>
      <c r="R10" s="1066">
        <f t="shared" si="2"/>
        <v>89.828372470603924</v>
      </c>
      <c r="S10" s="425" t="s">
        <v>220</v>
      </c>
      <c r="T10" s="423">
        <v>461000</v>
      </c>
      <c r="U10" s="1067">
        <f t="shared" si="3"/>
        <v>106.01673730616299</v>
      </c>
    </row>
    <row r="11" spans="1:22" ht="14" thickTop="1" thickBot="1" x14ac:dyDescent="0.25">
      <c r="A11" s="891"/>
      <c r="B11" s="891"/>
      <c r="C11" s="1371" t="s">
        <v>19</v>
      </c>
      <c r="D11" s="1372"/>
      <c r="E11" s="1372"/>
      <c r="F11" s="1373"/>
      <c r="G11" s="426" t="s">
        <v>329</v>
      </c>
      <c r="H11" s="427">
        <f>SUM(H8:H10)</f>
        <v>22848212</v>
      </c>
      <c r="I11" s="428">
        <v>100</v>
      </c>
      <c r="J11" s="426" t="s">
        <v>329</v>
      </c>
      <c r="K11" s="427">
        <f>SUM(K8:K10)</f>
        <v>23748580</v>
      </c>
      <c r="L11" s="428">
        <f t="shared" si="0"/>
        <v>103.94064971035807</v>
      </c>
      <c r="M11" s="430" t="s">
        <v>329</v>
      </c>
      <c r="N11" s="427">
        <f>SUM(N8:N10)</f>
        <v>24762746</v>
      </c>
      <c r="O11" s="1218">
        <f t="shared" si="1"/>
        <v>108.37936027554366</v>
      </c>
      <c r="P11" s="426" t="s">
        <v>329</v>
      </c>
      <c r="Q11" s="427">
        <f>SUM(Q8:Q10)</f>
        <v>24965914</v>
      </c>
      <c r="R11" s="429">
        <f t="shared" si="2"/>
        <v>109.26856771111892</v>
      </c>
      <c r="S11" s="430" t="s">
        <v>329</v>
      </c>
      <c r="T11" s="427">
        <f>SUM(T8:T10)</f>
        <v>25052000</v>
      </c>
      <c r="U11" s="1068">
        <f t="shared" si="3"/>
        <v>109.64534117593097</v>
      </c>
    </row>
    <row r="12" spans="1:22" ht="13.5" customHeight="1" x14ac:dyDescent="0.2">
      <c r="A12" s="891"/>
      <c r="B12" s="891"/>
      <c r="C12" s="1412" t="s">
        <v>80</v>
      </c>
      <c r="D12" s="1413"/>
      <c r="E12" s="1400" t="s">
        <v>359</v>
      </c>
      <c r="F12" s="431" t="s">
        <v>400</v>
      </c>
      <c r="G12" s="432" t="s">
        <v>220</v>
      </c>
      <c r="H12" s="418">
        <v>112825</v>
      </c>
      <c r="I12" s="424">
        <v>100</v>
      </c>
      <c r="J12" s="1183" t="s">
        <v>220</v>
      </c>
      <c r="K12" s="418">
        <v>110941</v>
      </c>
      <c r="L12" s="424">
        <f t="shared" si="0"/>
        <v>98.330157323288276</v>
      </c>
      <c r="M12" s="1209" t="s">
        <v>220</v>
      </c>
      <c r="N12" s="418">
        <v>112546</v>
      </c>
      <c r="O12" s="1217">
        <f t="shared" si="1"/>
        <v>99.752714380678043</v>
      </c>
      <c r="P12" s="1183" t="s">
        <v>220</v>
      </c>
      <c r="Q12" s="418">
        <v>115235</v>
      </c>
      <c r="R12" s="1066">
        <f t="shared" si="2"/>
        <v>102.13605140704631</v>
      </c>
      <c r="S12" s="421" t="s">
        <v>220</v>
      </c>
      <c r="T12" s="418">
        <v>119999</v>
      </c>
      <c r="U12" s="1184">
        <f t="shared" si="3"/>
        <v>106.3585198315976</v>
      </c>
    </row>
    <row r="13" spans="1:22" ht="13.5" customHeight="1" x14ac:dyDescent="0.2">
      <c r="A13" s="891"/>
      <c r="B13" s="891"/>
      <c r="C13" s="1405"/>
      <c r="D13" s="1414"/>
      <c r="E13" s="1401"/>
      <c r="F13" s="1185" t="s">
        <v>397</v>
      </c>
      <c r="G13" s="432" t="s">
        <v>220</v>
      </c>
      <c r="H13" s="416">
        <v>19</v>
      </c>
      <c r="I13" s="421" t="s">
        <v>220</v>
      </c>
      <c r="J13" s="421" t="s">
        <v>220</v>
      </c>
      <c r="K13" s="416">
        <v>19</v>
      </c>
      <c r="L13" s="421" t="s">
        <v>220</v>
      </c>
      <c r="M13" s="421" t="s">
        <v>220</v>
      </c>
      <c r="N13" s="416">
        <v>4</v>
      </c>
      <c r="O13" s="1219" t="s">
        <v>220</v>
      </c>
      <c r="P13" s="1212" t="s">
        <v>220</v>
      </c>
      <c r="Q13" s="416">
        <v>19</v>
      </c>
      <c r="R13" s="421" t="s">
        <v>220</v>
      </c>
      <c r="S13" s="421" t="s">
        <v>220</v>
      </c>
      <c r="T13" s="416">
        <v>1</v>
      </c>
      <c r="U13" s="1186" t="s">
        <v>220</v>
      </c>
    </row>
    <row r="14" spans="1:22" s="1182" customFormat="1" x14ac:dyDescent="0.2">
      <c r="A14" s="807"/>
      <c r="B14" s="807"/>
      <c r="C14" s="1405"/>
      <c r="D14" s="1414"/>
      <c r="E14" s="1402"/>
      <c r="F14" s="1187" t="s">
        <v>133</v>
      </c>
      <c r="G14" s="432" t="s">
        <v>220</v>
      </c>
      <c r="H14" s="416">
        <v>3428</v>
      </c>
      <c r="I14" s="419">
        <v>100</v>
      </c>
      <c r="J14" s="421" t="s">
        <v>220</v>
      </c>
      <c r="K14" s="416">
        <v>2803</v>
      </c>
      <c r="L14" s="419">
        <f t="shared" si="0"/>
        <v>81.767794632438736</v>
      </c>
      <c r="M14" s="421" t="s">
        <v>220</v>
      </c>
      <c r="N14" s="416">
        <v>2470</v>
      </c>
      <c r="O14" s="1216">
        <f t="shared" si="1"/>
        <v>72.053675612602092</v>
      </c>
      <c r="P14" s="1212" t="s">
        <v>220</v>
      </c>
      <c r="Q14" s="416">
        <v>2086</v>
      </c>
      <c r="R14" s="419">
        <f t="shared" si="2"/>
        <v>60.851808634772468</v>
      </c>
      <c r="S14" s="421" t="s">
        <v>220</v>
      </c>
      <c r="T14" s="416">
        <v>3000</v>
      </c>
      <c r="U14" s="1063">
        <f t="shared" si="3"/>
        <v>87.514585764294054</v>
      </c>
      <c r="V14" s="1181"/>
    </row>
    <row r="15" spans="1:22" s="1182" customFormat="1" x14ac:dyDescent="0.2">
      <c r="A15" s="807"/>
      <c r="B15" s="807"/>
      <c r="C15" s="1415"/>
      <c r="D15" s="1416"/>
      <c r="E15" s="1374" t="s">
        <v>325</v>
      </c>
      <c r="F15" s="1388"/>
      <c r="G15" s="432" t="s">
        <v>220</v>
      </c>
      <c r="H15" s="1188" t="s">
        <v>220</v>
      </c>
      <c r="I15" s="419" t="s">
        <v>330</v>
      </c>
      <c r="J15" s="421" t="s">
        <v>220</v>
      </c>
      <c r="K15" s="1188">
        <v>1864</v>
      </c>
      <c r="L15" s="419" t="s">
        <v>329</v>
      </c>
      <c r="M15" s="421" t="s">
        <v>220</v>
      </c>
      <c r="N15" s="416">
        <v>6056</v>
      </c>
      <c r="O15" s="1216" t="s">
        <v>330</v>
      </c>
      <c r="P15" s="1212" t="s">
        <v>220</v>
      </c>
      <c r="Q15" s="416">
        <v>6246</v>
      </c>
      <c r="R15" s="419" t="s">
        <v>223</v>
      </c>
      <c r="S15" s="421" t="s">
        <v>220</v>
      </c>
      <c r="T15" s="416">
        <v>7000</v>
      </c>
      <c r="U15" s="1063" t="s">
        <v>330</v>
      </c>
      <c r="V15" s="1181"/>
    </row>
    <row r="16" spans="1:22" ht="13.5" customHeight="1" x14ac:dyDescent="0.2">
      <c r="A16" s="891"/>
      <c r="B16" s="891"/>
      <c r="C16" s="1403" t="s">
        <v>137</v>
      </c>
      <c r="D16" s="1404"/>
      <c r="E16" s="1365" t="s">
        <v>400</v>
      </c>
      <c r="F16" s="1366"/>
      <c r="G16" s="432" t="s">
        <v>220</v>
      </c>
      <c r="H16" s="416">
        <v>2079849</v>
      </c>
      <c r="I16" s="419">
        <v>100</v>
      </c>
      <c r="J16" s="421" t="s">
        <v>220</v>
      </c>
      <c r="K16" s="416">
        <v>2100601</v>
      </c>
      <c r="L16" s="419">
        <f t="shared" si="0"/>
        <v>100.99776474157498</v>
      </c>
      <c r="M16" s="421" t="s">
        <v>220</v>
      </c>
      <c r="N16" s="416">
        <v>2003006</v>
      </c>
      <c r="O16" s="1216">
        <f t="shared" si="1"/>
        <v>96.305356783112614</v>
      </c>
      <c r="P16" s="1212" t="s">
        <v>220</v>
      </c>
      <c r="Q16" s="416">
        <v>2125644</v>
      </c>
      <c r="R16" s="419">
        <f t="shared" si="2"/>
        <v>102.20184253760729</v>
      </c>
      <c r="S16" s="421" t="s">
        <v>220</v>
      </c>
      <c r="T16" s="416">
        <v>1982998</v>
      </c>
      <c r="U16" s="1065">
        <f t="shared" si="3"/>
        <v>95.343363869203969</v>
      </c>
    </row>
    <row r="17" spans="1:22" ht="13.5" customHeight="1" x14ac:dyDescent="0.2">
      <c r="A17" s="891"/>
      <c r="B17" s="891"/>
      <c r="C17" s="1405"/>
      <c r="D17" s="1406"/>
      <c r="E17" s="1374" t="s">
        <v>397</v>
      </c>
      <c r="F17" s="1388"/>
      <c r="G17" s="432" t="s">
        <v>220</v>
      </c>
      <c r="H17" s="416">
        <v>0</v>
      </c>
      <c r="I17" s="421" t="s">
        <v>220</v>
      </c>
      <c r="J17" s="421" t="s">
        <v>220</v>
      </c>
      <c r="K17" s="416">
        <v>0</v>
      </c>
      <c r="L17" s="421" t="s">
        <v>220</v>
      </c>
      <c r="M17" s="421" t="s">
        <v>220</v>
      </c>
      <c r="N17" s="416">
        <v>0</v>
      </c>
      <c r="O17" s="1219" t="s">
        <v>220</v>
      </c>
      <c r="P17" s="1212" t="s">
        <v>220</v>
      </c>
      <c r="Q17" s="416">
        <v>9</v>
      </c>
      <c r="R17" s="421" t="s">
        <v>220</v>
      </c>
      <c r="S17" s="421" t="s">
        <v>220</v>
      </c>
      <c r="T17" s="416">
        <v>1</v>
      </c>
      <c r="U17" s="1186" t="s">
        <v>220</v>
      </c>
    </row>
    <row r="18" spans="1:22" s="1182" customFormat="1" x14ac:dyDescent="0.2">
      <c r="A18" s="807"/>
      <c r="B18" s="807"/>
      <c r="C18" s="1407"/>
      <c r="D18" s="1408"/>
      <c r="E18" s="1374" t="s">
        <v>133</v>
      </c>
      <c r="F18" s="1388"/>
      <c r="G18" s="432" t="s">
        <v>220</v>
      </c>
      <c r="H18" s="416">
        <v>0</v>
      </c>
      <c r="I18" s="419">
        <v>100</v>
      </c>
      <c r="J18" s="421" t="s">
        <v>220</v>
      </c>
      <c r="K18" s="416">
        <v>9</v>
      </c>
      <c r="L18" s="419" t="s">
        <v>330</v>
      </c>
      <c r="M18" s="421" t="s">
        <v>220</v>
      </c>
      <c r="N18" s="416">
        <v>0</v>
      </c>
      <c r="O18" s="1216" t="s">
        <v>330</v>
      </c>
      <c r="P18" s="1212" t="s">
        <v>220</v>
      </c>
      <c r="Q18" s="416">
        <v>27</v>
      </c>
      <c r="R18" s="419" t="s">
        <v>223</v>
      </c>
      <c r="S18" s="421" t="s">
        <v>220</v>
      </c>
      <c r="T18" s="416">
        <v>1</v>
      </c>
      <c r="U18" s="1065" t="s">
        <v>223</v>
      </c>
      <c r="V18" s="1181"/>
    </row>
    <row r="19" spans="1:22" ht="13.5" customHeight="1" x14ac:dyDescent="0.2">
      <c r="A19" s="891"/>
      <c r="B19" s="891"/>
      <c r="C19" s="1379" t="s">
        <v>134</v>
      </c>
      <c r="D19" s="1380"/>
      <c r="E19" s="1365" t="s">
        <v>400</v>
      </c>
      <c r="F19" s="1366"/>
      <c r="G19" s="432" t="s">
        <v>220</v>
      </c>
      <c r="H19" s="416">
        <v>13859</v>
      </c>
      <c r="I19" s="419">
        <v>100</v>
      </c>
      <c r="J19" s="421" t="s">
        <v>220</v>
      </c>
      <c r="K19" s="416">
        <v>14112</v>
      </c>
      <c r="L19" s="419">
        <f t="shared" si="0"/>
        <v>101.82552853741251</v>
      </c>
      <c r="M19" s="421" t="s">
        <v>220</v>
      </c>
      <c r="N19" s="416">
        <v>9209</v>
      </c>
      <c r="O19" s="1216">
        <f t="shared" si="1"/>
        <v>66.447795656252254</v>
      </c>
      <c r="P19" s="1212" t="s">
        <v>220</v>
      </c>
      <c r="Q19" s="416">
        <v>9073</v>
      </c>
      <c r="R19" s="419">
        <f>Q19/H19*100</f>
        <v>65.466483873295331</v>
      </c>
      <c r="S19" s="421" t="s">
        <v>220</v>
      </c>
      <c r="T19" s="416">
        <v>7998</v>
      </c>
      <c r="U19" s="1189">
        <f>T19/H19*100</f>
        <v>57.70979147124612</v>
      </c>
    </row>
    <row r="20" spans="1:22" ht="13.5" customHeight="1" x14ac:dyDescent="0.2">
      <c r="A20" s="891"/>
      <c r="B20" s="891"/>
      <c r="C20" s="1381"/>
      <c r="D20" s="1382"/>
      <c r="E20" s="1374" t="s">
        <v>397</v>
      </c>
      <c r="F20" s="1388"/>
      <c r="G20" s="432" t="s">
        <v>220</v>
      </c>
      <c r="H20" s="416">
        <v>0</v>
      </c>
      <c r="I20" s="421" t="s">
        <v>220</v>
      </c>
      <c r="J20" s="421" t="s">
        <v>220</v>
      </c>
      <c r="K20" s="416">
        <v>0</v>
      </c>
      <c r="L20" s="421" t="s">
        <v>220</v>
      </c>
      <c r="M20" s="421" t="s">
        <v>220</v>
      </c>
      <c r="N20" s="416">
        <v>0</v>
      </c>
      <c r="O20" s="1219" t="s">
        <v>220</v>
      </c>
      <c r="P20" s="1212" t="s">
        <v>220</v>
      </c>
      <c r="Q20" s="416">
        <v>0</v>
      </c>
      <c r="R20" s="421" t="s">
        <v>220</v>
      </c>
      <c r="S20" s="421" t="s">
        <v>220</v>
      </c>
      <c r="T20" s="416">
        <v>1</v>
      </c>
      <c r="U20" s="1186" t="s">
        <v>220</v>
      </c>
    </row>
    <row r="21" spans="1:22" s="1182" customFormat="1" ht="13.5" thickBot="1" x14ac:dyDescent="0.25">
      <c r="A21" s="807"/>
      <c r="B21" s="807"/>
      <c r="C21" s="1383"/>
      <c r="D21" s="1384"/>
      <c r="E21" s="1367" t="s">
        <v>133</v>
      </c>
      <c r="F21" s="1368"/>
      <c r="G21" s="422" t="s">
        <v>220</v>
      </c>
      <c r="H21" s="423">
        <v>0</v>
      </c>
      <c r="I21" s="419">
        <v>100</v>
      </c>
      <c r="J21" s="422" t="s">
        <v>220</v>
      </c>
      <c r="K21" s="423">
        <v>0</v>
      </c>
      <c r="L21" s="1190" t="s">
        <v>330</v>
      </c>
      <c r="M21" s="425" t="s">
        <v>220</v>
      </c>
      <c r="N21" s="423">
        <v>0</v>
      </c>
      <c r="O21" s="1220" t="s">
        <v>330</v>
      </c>
      <c r="P21" s="422" t="s">
        <v>220</v>
      </c>
      <c r="Q21" s="423">
        <v>0</v>
      </c>
      <c r="R21" s="1064" t="s">
        <v>330</v>
      </c>
      <c r="S21" s="425" t="s">
        <v>220</v>
      </c>
      <c r="T21" s="423">
        <v>1</v>
      </c>
      <c r="U21" s="1191" t="s">
        <v>330</v>
      </c>
      <c r="V21" s="1181"/>
    </row>
    <row r="22" spans="1:22" ht="14" thickTop="1" thickBot="1" x14ac:dyDescent="0.25">
      <c r="A22" s="891"/>
      <c r="B22" s="891"/>
      <c r="C22" s="1371" t="s">
        <v>46</v>
      </c>
      <c r="D22" s="1372"/>
      <c r="E22" s="1372"/>
      <c r="F22" s="1373"/>
      <c r="G22" s="426" t="s">
        <v>330</v>
      </c>
      <c r="H22" s="427">
        <f>SUM(H11:H21)</f>
        <v>25058192</v>
      </c>
      <c r="I22" s="428">
        <v>100</v>
      </c>
      <c r="J22" s="426" t="s">
        <v>330</v>
      </c>
      <c r="K22" s="427">
        <f>SUM(K11:K21)</f>
        <v>25978929</v>
      </c>
      <c r="L22" s="428">
        <f>K22/H22*100</f>
        <v>103.67439518381853</v>
      </c>
      <c r="M22" s="430" t="s">
        <v>330</v>
      </c>
      <c r="N22" s="427">
        <f>SUM(N11:N21)</f>
        <v>26896037</v>
      </c>
      <c r="O22" s="1218">
        <f>N22/H22*100</f>
        <v>107.33430807777353</v>
      </c>
      <c r="P22" s="426" t="s">
        <v>330</v>
      </c>
      <c r="Q22" s="427">
        <f>SUM(Q11:Q21)</f>
        <v>27224253</v>
      </c>
      <c r="R22" s="429">
        <f>Q22/H22*100</f>
        <v>108.64412324719996</v>
      </c>
      <c r="S22" s="430" t="s">
        <v>330</v>
      </c>
      <c r="T22" s="427">
        <f>SUM(T11:T21)</f>
        <v>27173000</v>
      </c>
      <c r="U22" s="1068">
        <f>T22/H22*100</f>
        <v>108.43958734133732</v>
      </c>
    </row>
    <row r="23" spans="1:22" x14ac:dyDescent="0.2">
      <c r="A23" s="891"/>
      <c r="B23" s="891"/>
      <c r="C23" s="433"/>
      <c r="D23" s="433"/>
      <c r="E23" s="433"/>
      <c r="F23" s="433"/>
      <c r="G23" s="434"/>
      <c r="H23" s="434"/>
      <c r="I23" s="434"/>
      <c r="J23" s="435"/>
      <c r="K23" s="435"/>
      <c r="L23" s="435"/>
      <c r="M23" s="436"/>
      <c r="N23" s="436"/>
      <c r="O23" s="436"/>
      <c r="P23" s="437"/>
      <c r="Q23" s="437"/>
      <c r="R23" s="437"/>
      <c r="S23" s="437"/>
      <c r="T23" s="437"/>
      <c r="U23" s="437"/>
    </row>
    <row r="24" spans="1:22" x14ac:dyDescent="0.2">
      <c r="A24" s="891"/>
      <c r="B24" s="891"/>
      <c r="C24" s="1370" t="s">
        <v>326</v>
      </c>
      <c r="D24" s="1370"/>
      <c r="E24" s="1370"/>
      <c r="F24" s="1370"/>
      <c r="G24" s="1370"/>
      <c r="H24" s="1370"/>
      <c r="I24" s="1370"/>
      <c r="J24" s="1370"/>
      <c r="K24" s="1370"/>
      <c r="L24" s="1370"/>
      <c r="M24" s="1370"/>
      <c r="N24" s="1370"/>
      <c r="O24" s="1370"/>
      <c r="P24" s="1370"/>
      <c r="Q24" s="438"/>
      <c r="R24" s="437"/>
      <c r="S24" s="437"/>
      <c r="T24" s="437"/>
      <c r="U24" s="439"/>
    </row>
    <row r="25" spans="1:22" x14ac:dyDescent="0.2">
      <c r="C25" s="440" t="s">
        <v>331</v>
      </c>
      <c r="D25" s="440"/>
      <c r="E25" s="440"/>
      <c r="F25" s="440"/>
      <c r="G25" s="441"/>
      <c r="H25" s="441"/>
      <c r="I25" s="441"/>
      <c r="J25" s="441"/>
      <c r="K25" s="441"/>
      <c r="L25" s="441"/>
      <c r="M25" s="441"/>
      <c r="N25" s="441"/>
      <c r="O25" s="442"/>
      <c r="P25" s="443"/>
      <c r="Q25" s="443"/>
      <c r="R25" s="443"/>
      <c r="S25" s="443"/>
      <c r="T25" s="444"/>
      <c r="U25" s="443"/>
    </row>
    <row r="26" spans="1:22" x14ac:dyDescent="0.2">
      <c r="C26" s="445" t="s">
        <v>358</v>
      </c>
      <c r="D26" s="445"/>
      <c r="E26" s="445"/>
      <c r="F26" s="445"/>
      <c r="G26" s="446"/>
      <c r="H26" s="446"/>
      <c r="I26" s="446"/>
      <c r="J26" s="446"/>
      <c r="K26" s="446"/>
      <c r="L26" s="446"/>
      <c r="M26" s="446"/>
      <c r="N26" s="446"/>
      <c r="O26" s="446"/>
      <c r="P26" s="438"/>
      <c r="Q26" s="438"/>
      <c r="R26" s="438"/>
      <c r="S26" s="438"/>
      <c r="T26" s="438"/>
      <c r="U26" s="438"/>
    </row>
  </sheetData>
  <mergeCells count="28">
    <mergeCell ref="D6:D8"/>
    <mergeCell ref="C12:D15"/>
    <mergeCell ref="E18:F18"/>
    <mergeCell ref="C4:F5"/>
    <mergeCell ref="C6:C10"/>
    <mergeCell ref="E15:F15"/>
    <mergeCell ref="E16:F16"/>
    <mergeCell ref="S4:U4"/>
    <mergeCell ref="E6:F6"/>
    <mergeCell ref="E7:F7"/>
    <mergeCell ref="E8:F8"/>
    <mergeCell ref="E12:E14"/>
    <mergeCell ref="E19:F19"/>
    <mergeCell ref="E21:F21"/>
    <mergeCell ref="C2:H2"/>
    <mergeCell ref="C24:P24"/>
    <mergeCell ref="C22:F22"/>
    <mergeCell ref="D9:F9"/>
    <mergeCell ref="D10:F10"/>
    <mergeCell ref="C11:F11"/>
    <mergeCell ref="C19:D21"/>
    <mergeCell ref="P4:R4"/>
    <mergeCell ref="E20:F20"/>
    <mergeCell ref="E17:F17"/>
    <mergeCell ref="J4:L4"/>
    <mergeCell ref="G4:I4"/>
    <mergeCell ref="M4:O4"/>
    <mergeCell ref="C16:D18"/>
  </mergeCells>
  <phoneticPr fontId="2"/>
  <printOptions horizontalCentered="1" verticalCentered="1"/>
  <pageMargins left="0.25" right="0.25" top="0.75" bottom="0.75" header="0.3" footer="0.3"/>
  <pageSetup paperSize="9" scale="81" orientation="portrait" blackAndWhite="1" r:id="rId1"/>
  <headerFooter alignWithMargins="0"/>
  <ignoredErrors>
    <ignoredError sqref="H11:T11" formulaRange="1"/>
  </ignoredError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PresentationFormat/>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2-（１）財政状況の推移</vt:lpstr>
      <vt:lpstr>2-（２）目的別決算状況</vt:lpstr>
      <vt:lpstr>2-（３）性質別決算状況</vt:lpstr>
      <vt:lpstr>2-（４）国民健康保険決算状況</vt:lpstr>
      <vt:lpstr>2-（５）介護保険決算状況</vt:lpstr>
      <vt:lpstr>2-（６）後期高齢者医療決算状況</vt:lpstr>
      <vt:lpstr>2-（7）都区財政調整</vt:lpstr>
      <vt:lpstr>2-（８）都区財政調整区別算定結果</vt:lpstr>
      <vt:lpstr>2-（９）特別区税の推移</vt:lpstr>
      <vt:lpstr>2-（１０）区民税負担額・区経費の推移</vt:lpstr>
      <vt:lpstr>2-（１１）軽自動車課税台数の推移</vt:lpstr>
      <vt:lpstr>2-（１２）特別区たばこ税の推移</vt:lpstr>
      <vt:lpstr>2-（１３）国税・都税・特別区税</vt:lpstr>
      <vt:lpstr>2-（１４）墨田区の国税の推移</vt:lpstr>
      <vt:lpstr>2-（１５）墨田区の都税の推移</vt:lpstr>
      <vt:lpstr>2-（１６）区有財産の推移</vt:lpstr>
      <vt:lpstr>'2-（１）財政状況の推移'!Print_Area</vt:lpstr>
      <vt:lpstr>'2-（２）目的別決算状況'!Print_Area</vt:lpstr>
      <vt:lpstr>'2-（３）性質別決算状況'!Print_Area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2024-10-27T08:58:03Z</dcterms:created>
  <dcterms:modified xsi:type="dcterms:W3CDTF">2024-10-27T08:58:03Z</dcterms:modified>
</cp:coreProperties>
</file>