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河村作業中の中\R5生成データ\"/>
    </mc:Choice>
  </mc:AlternateContent>
  <bookViews>
    <workbookView xWindow="-32760" yWindow="3480" windowWidth="20520" windowHeight="4790" tabRatio="883"/>
  </bookViews>
  <sheets>
    <sheet name="2-（１）財政状況の推移" sheetId="29" r:id="rId1"/>
    <sheet name="2-（２）目的別決算状況" sheetId="30" r:id="rId2"/>
    <sheet name=" 2-（３）性質別決算状況" sheetId="31" r:id="rId3"/>
    <sheet name="2-（４）国民健康保険決算状況" sheetId="7" r:id="rId4"/>
    <sheet name="2-（５）介護保険決算状況" sheetId="9" r:id="rId5"/>
    <sheet name="2-（６）後期高齢者医療決算状況" sheetId="27" r:id="rId6"/>
    <sheet name="2-（7）都区財政調整" sheetId="32" r:id="rId7"/>
    <sheet name="2-（８）都区財政調整区別算定結果" sheetId="33" r:id="rId8"/>
    <sheet name="2-（９）特別区税の推移" sheetId="12" r:id="rId9"/>
    <sheet name="2-（１０）区民税負担額・区経費の推移" sheetId="13" r:id="rId10"/>
    <sheet name="2-（１１）軽自動車課税台数の推移" sheetId="14" r:id="rId11"/>
    <sheet name="2-（１２）特別区たばこ税の推移" sheetId="15" r:id="rId12"/>
    <sheet name="2-（１３）国税・都税・特別区税" sheetId="16" r:id="rId13"/>
    <sheet name="2-（１４）墨田区の国税の推移" sheetId="17" r:id="rId14"/>
    <sheet name="2-（１５）墨田区の都税の推移" sheetId="18" r:id="rId15"/>
    <sheet name="2-（１６）区有財産の推移" sheetId="19" r:id="rId16"/>
  </sheets>
  <definedNames>
    <definedName name="_xlnm.Print_Area" localSheetId="2">' 2-（３）性質別決算状況'!$C$2:$X$52</definedName>
    <definedName name="_xlnm.Print_Area" localSheetId="0">'2-（１）財政状況の推移'!$C$2:$N$49</definedName>
    <definedName name="_xlnm.Print_Area" localSheetId="1">'2-（２）目的別決算状況'!$C$2:$T$43</definedName>
  </definedNames>
  <calcPr calcId="162913"/>
</workbook>
</file>

<file path=xl/calcChain.xml><?xml version="1.0" encoding="utf-8"?>
<calcChain xmlns="http://schemas.openxmlformats.org/spreadsheetml/2006/main">
  <c r="G6" i="29" l="1"/>
  <c r="I6" i="29"/>
  <c r="K6" i="29"/>
  <c r="M6" i="29"/>
  <c r="G7" i="29"/>
  <c r="I7" i="29"/>
  <c r="K7" i="29"/>
  <c r="M7" i="29"/>
  <c r="G8" i="29"/>
  <c r="I8" i="29"/>
  <c r="K8" i="29"/>
  <c r="M8" i="29"/>
  <c r="G9" i="29"/>
  <c r="I9" i="29"/>
  <c r="K9" i="29"/>
  <c r="M9" i="29"/>
  <c r="G10" i="29"/>
  <c r="I10" i="29"/>
  <c r="K10" i="29"/>
  <c r="M10" i="29"/>
  <c r="G11" i="29"/>
  <c r="I11" i="29"/>
  <c r="K11" i="29"/>
  <c r="M11" i="29"/>
  <c r="G12" i="29"/>
  <c r="I12" i="29"/>
  <c r="K12" i="29"/>
  <c r="M12" i="29"/>
  <c r="G13" i="29"/>
  <c r="I13" i="29"/>
  <c r="K13" i="29"/>
  <c r="M13" i="29"/>
  <c r="G14" i="29"/>
  <c r="I14" i="29"/>
  <c r="K14" i="29"/>
  <c r="M14" i="29"/>
  <c r="G15" i="29"/>
  <c r="I15" i="29"/>
  <c r="K15" i="29"/>
  <c r="M15" i="29"/>
  <c r="G16" i="29"/>
  <c r="I16" i="29"/>
  <c r="K16" i="29"/>
  <c r="M16" i="29"/>
  <c r="G17" i="29"/>
  <c r="I17" i="29"/>
  <c r="K17" i="29"/>
  <c r="M17" i="29"/>
  <c r="Q24" i="7"/>
  <c r="N24" i="7"/>
  <c r="K24" i="7"/>
  <c r="H24" i="7"/>
  <c r="E24" i="7"/>
  <c r="P11" i="27"/>
  <c r="M11" i="27"/>
  <c r="J20" i="27"/>
  <c r="Q20" i="27"/>
  <c r="O18" i="19"/>
  <c r="O17" i="19"/>
  <c r="O14" i="19"/>
  <c r="J17" i="19"/>
  <c r="J18" i="19"/>
  <c r="J14" i="19"/>
  <c r="G29" i="33"/>
  <c r="F29" i="33"/>
  <c r="D29" i="33"/>
  <c r="E28" i="33"/>
  <c r="H28" i="33"/>
  <c r="E27" i="33"/>
  <c r="H27" i="33"/>
  <c r="E26" i="33"/>
  <c r="H26" i="33"/>
  <c r="E25" i="33"/>
  <c r="H25" i="33"/>
  <c r="E24" i="33"/>
  <c r="H24" i="33"/>
  <c r="E23" i="33"/>
  <c r="H23" i="33"/>
  <c r="E22" i="33"/>
  <c r="H22" i="33"/>
  <c r="E21" i="33"/>
  <c r="H21" i="33"/>
  <c r="E20" i="33"/>
  <c r="H20" i="33"/>
  <c r="E19" i="33"/>
  <c r="H19" i="33"/>
  <c r="E18" i="33"/>
  <c r="H18" i="33"/>
  <c r="E17" i="33"/>
  <c r="H17" i="33"/>
  <c r="E16" i="33"/>
  <c r="H16" i="33"/>
  <c r="E15" i="33"/>
  <c r="H15" i="33"/>
  <c r="E14" i="33"/>
  <c r="H14" i="33"/>
  <c r="E13" i="33"/>
  <c r="H13" i="33"/>
  <c r="E12" i="33"/>
  <c r="H12" i="33"/>
  <c r="E11" i="33"/>
  <c r="H11" i="33"/>
  <c r="E10" i="33"/>
  <c r="H10" i="33"/>
  <c r="E9" i="33"/>
  <c r="H9" i="33"/>
  <c r="E8" i="33"/>
  <c r="H8" i="33"/>
  <c r="E7" i="33"/>
  <c r="H7" i="33"/>
  <c r="E6" i="33"/>
  <c r="E29" i="33"/>
  <c r="H6" i="33"/>
  <c r="J46" i="32"/>
  <c r="I46" i="32"/>
  <c r="H46" i="32"/>
  <c r="G46" i="32"/>
  <c r="F46" i="32"/>
  <c r="J42" i="32"/>
  <c r="I42" i="32"/>
  <c r="H42" i="32"/>
  <c r="G42" i="32"/>
  <c r="F42" i="32"/>
  <c r="J36" i="32"/>
  <c r="I36" i="32"/>
  <c r="H36" i="32"/>
  <c r="G36" i="32"/>
  <c r="F36" i="32"/>
  <c r="J30" i="32"/>
  <c r="I30" i="32"/>
  <c r="H30" i="32"/>
  <c r="G30" i="32"/>
  <c r="F30" i="32"/>
  <c r="H19" i="32"/>
  <c r="H25" i="32"/>
  <c r="H27" i="32"/>
  <c r="H31" i="32"/>
  <c r="F19" i="32"/>
  <c r="F25" i="32"/>
  <c r="F27" i="32"/>
  <c r="F31" i="32"/>
  <c r="J10" i="32"/>
  <c r="J19" i="32"/>
  <c r="J25" i="32"/>
  <c r="J27" i="32"/>
  <c r="I10" i="32"/>
  <c r="I19" i="32"/>
  <c r="I25" i="32"/>
  <c r="I27" i="32"/>
  <c r="H10" i="32"/>
  <c r="G10" i="32"/>
  <c r="G19" i="32"/>
  <c r="G25" i="32"/>
  <c r="G27" i="32"/>
  <c r="F10" i="32"/>
  <c r="M50" i="31"/>
  <c r="N48" i="31"/>
  <c r="I50" i="31"/>
  <c r="L50" i="31"/>
  <c r="E50" i="31"/>
  <c r="F48" i="31"/>
  <c r="X48" i="31"/>
  <c r="T48" i="31"/>
  <c r="P48" i="31"/>
  <c r="L48" i="31"/>
  <c r="J48" i="31"/>
  <c r="X47" i="31"/>
  <c r="T47" i="31"/>
  <c r="P47" i="31"/>
  <c r="N47" i="31"/>
  <c r="L47" i="31"/>
  <c r="J47" i="31"/>
  <c r="X45" i="31"/>
  <c r="T45" i="31"/>
  <c r="P45" i="31"/>
  <c r="N45" i="31"/>
  <c r="N50" i="31"/>
  <c r="L45" i="31"/>
  <c r="X44" i="31"/>
  <c r="T44" i="31"/>
  <c r="P44" i="31"/>
  <c r="N44" i="31"/>
  <c r="L44" i="31"/>
  <c r="J44" i="31"/>
  <c r="X43" i="31"/>
  <c r="T43" i="31"/>
  <c r="P43" i="31"/>
  <c r="N43" i="31"/>
  <c r="L43" i="31"/>
  <c r="J43" i="31"/>
  <c r="X42" i="31"/>
  <c r="T42" i="31"/>
  <c r="P42" i="31"/>
  <c r="N42" i="31"/>
  <c r="L42" i="31"/>
  <c r="J42" i="31"/>
  <c r="U41" i="31"/>
  <c r="X41" i="31"/>
  <c r="Q41" i="31"/>
  <c r="T41" i="31"/>
  <c r="P41" i="31"/>
  <c r="N41" i="31"/>
  <c r="L41" i="31"/>
  <c r="J41" i="31"/>
  <c r="N39" i="31"/>
  <c r="X38" i="31"/>
  <c r="T38" i="31"/>
  <c r="P38" i="31"/>
  <c r="N38" i="31"/>
  <c r="L38" i="31"/>
  <c r="J38" i="31"/>
  <c r="X37" i="31"/>
  <c r="U37" i="31"/>
  <c r="U50" i="31"/>
  <c r="Q37" i="31"/>
  <c r="Q50" i="31"/>
  <c r="P37" i="31"/>
  <c r="N37" i="31"/>
  <c r="L37" i="31"/>
  <c r="J37" i="31"/>
  <c r="X36" i="31"/>
  <c r="T36" i="31"/>
  <c r="P36" i="31"/>
  <c r="N36" i="31"/>
  <c r="L36" i="31"/>
  <c r="J36" i="31"/>
  <c r="X35" i="31"/>
  <c r="T35" i="31"/>
  <c r="P35" i="31"/>
  <c r="N35" i="31"/>
  <c r="L35" i="31"/>
  <c r="J35" i="31"/>
  <c r="F35" i="31"/>
  <c r="X34" i="31"/>
  <c r="T34" i="31"/>
  <c r="P34" i="31"/>
  <c r="N34" i="31"/>
  <c r="L34" i="31"/>
  <c r="J34" i="31"/>
  <c r="U29" i="31"/>
  <c r="V28" i="31"/>
  <c r="Q29" i="31"/>
  <c r="T29" i="31"/>
  <c r="P29" i="31"/>
  <c r="L29" i="31"/>
  <c r="G29" i="31"/>
  <c r="X28" i="31"/>
  <c r="T28" i="31"/>
  <c r="R28" i="31"/>
  <c r="P28" i="31"/>
  <c r="N28" i="31"/>
  <c r="L28" i="31"/>
  <c r="J28" i="31"/>
  <c r="F28" i="31"/>
  <c r="X27" i="31"/>
  <c r="T27" i="31"/>
  <c r="R27" i="31"/>
  <c r="P27" i="31"/>
  <c r="N27" i="31"/>
  <c r="L27" i="31"/>
  <c r="J27" i="31"/>
  <c r="F27" i="31"/>
  <c r="X26" i="31"/>
  <c r="T26" i="31"/>
  <c r="R26" i="31"/>
  <c r="P26" i="31"/>
  <c r="N26" i="31"/>
  <c r="L26" i="31"/>
  <c r="J26" i="31"/>
  <c r="F26" i="31"/>
  <c r="X25" i="31"/>
  <c r="V25" i="31"/>
  <c r="T25" i="31"/>
  <c r="R25" i="31"/>
  <c r="P25" i="31"/>
  <c r="N25" i="31"/>
  <c r="L25" i="31"/>
  <c r="J25" i="31"/>
  <c r="F25" i="31"/>
  <c r="X24" i="31"/>
  <c r="T24" i="31"/>
  <c r="R24" i="31"/>
  <c r="P24" i="31"/>
  <c r="N24" i="31"/>
  <c r="L24" i="31"/>
  <c r="J24" i="31"/>
  <c r="F24" i="31"/>
  <c r="X23" i="31"/>
  <c r="T23" i="31"/>
  <c r="R23" i="31"/>
  <c r="P23" i="31"/>
  <c r="N23" i="31"/>
  <c r="L23" i="31"/>
  <c r="J23" i="31"/>
  <c r="F23" i="31"/>
  <c r="X22" i="31"/>
  <c r="T22" i="31"/>
  <c r="R22" i="31"/>
  <c r="P22" i="31"/>
  <c r="N22" i="31"/>
  <c r="L22" i="31"/>
  <c r="J22" i="31"/>
  <c r="F22" i="31"/>
  <c r="X21" i="31"/>
  <c r="V21" i="31"/>
  <c r="T21" i="31"/>
  <c r="R21" i="31"/>
  <c r="P21" i="31"/>
  <c r="N21" i="31"/>
  <c r="L21" i="31"/>
  <c r="J21" i="31"/>
  <c r="F21" i="31"/>
  <c r="X20" i="31"/>
  <c r="T20" i="31"/>
  <c r="R20" i="31"/>
  <c r="P20" i="31"/>
  <c r="N20" i="31"/>
  <c r="L20" i="31"/>
  <c r="J20" i="31"/>
  <c r="F20" i="31"/>
  <c r="X19" i="31"/>
  <c r="T19" i="31"/>
  <c r="R19" i="31"/>
  <c r="P19" i="31"/>
  <c r="N19" i="31"/>
  <c r="L19" i="31"/>
  <c r="J19" i="31"/>
  <c r="F19" i="31"/>
  <c r="X18" i="31"/>
  <c r="T18" i="31"/>
  <c r="R18" i="31"/>
  <c r="P18" i="31"/>
  <c r="N18" i="31"/>
  <c r="L18" i="31"/>
  <c r="J18" i="31"/>
  <c r="F18" i="31"/>
  <c r="X17" i="31"/>
  <c r="V17" i="31"/>
  <c r="T17" i="31"/>
  <c r="R17" i="31"/>
  <c r="P17" i="31"/>
  <c r="N17" i="31"/>
  <c r="L17" i="31"/>
  <c r="J17" i="31"/>
  <c r="F17" i="31"/>
  <c r="X16" i="31"/>
  <c r="T16" i="31"/>
  <c r="R16" i="31"/>
  <c r="P16" i="31"/>
  <c r="N16" i="31"/>
  <c r="L16" i="31"/>
  <c r="J16" i="31"/>
  <c r="F16" i="31"/>
  <c r="X15" i="31"/>
  <c r="T15" i="31"/>
  <c r="R15" i="31"/>
  <c r="P15" i="31"/>
  <c r="N15" i="31"/>
  <c r="L15" i="31"/>
  <c r="J15" i="31"/>
  <c r="F15" i="31"/>
  <c r="R14" i="31"/>
  <c r="X13" i="31"/>
  <c r="T13" i="31"/>
  <c r="R13" i="31"/>
  <c r="P13" i="31"/>
  <c r="N13" i="31"/>
  <c r="L13" i="31"/>
  <c r="J13" i="31"/>
  <c r="F13" i="31"/>
  <c r="X12" i="31"/>
  <c r="T12" i="31"/>
  <c r="R12" i="31"/>
  <c r="P12" i="31"/>
  <c r="N12" i="31"/>
  <c r="L12" i="31"/>
  <c r="J12" i="31"/>
  <c r="F12" i="31"/>
  <c r="X11" i="31"/>
  <c r="T11" i="31"/>
  <c r="R11" i="31"/>
  <c r="P11" i="31"/>
  <c r="N11" i="31"/>
  <c r="L11" i="31"/>
  <c r="J11" i="31"/>
  <c r="F11" i="31"/>
  <c r="X10" i="31"/>
  <c r="V10" i="31"/>
  <c r="T10" i="31"/>
  <c r="R10" i="31"/>
  <c r="P10" i="31"/>
  <c r="N10" i="31"/>
  <c r="L10" i="31"/>
  <c r="J10" i="31"/>
  <c r="F10" i="31"/>
  <c r="X9" i="31"/>
  <c r="T9" i="31"/>
  <c r="R9" i="31"/>
  <c r="P9" i="31"/>
  <c r="N9" i="31"/>
  <c r="L9" i="31"/>
  <c r="J9" i="31"/>
  <c r="F9" i="31"/>
  <c r="X8" i="31"/>
  <c r="T8" i="31"/>
  <c r="R8" i="31"/>
  <c r="P8" i="31"/>
  <c r="N8" i="31"/>
  <c r="L8" i="31"/>
  <c r="J8" i="31"/>
  <c r="F8" i="31"/>
  <c r="X7" i="31"/>
  <c r="T7" i="31"/>
  <c r="R7" i="31"/>
  <c r="R29" i="31"/>
  <c r="P7" i="31"/>
  <c r="N7" i="31"/>
  <c r="N29" i="31"/>
  <c r="L7" i="31"/>
  <c r="J7" i="31"/>
  <c r="F7" i="31"/>
  <c r="T42" i="30"/>
  <c r="Q42" i="30"/>
  <c r="N42" i="30"/>
  <c r="K42" i="30"/>
  <c r="T41" i="30"/>
  <c r="Q41" i="30"/>
  <c r="N41" i="30"/>
  <c r="K41" i="30"/>
  <c r="T40" i="30"/>
  <c r="S40" i="30"/>
  <c r="Q40" i="30"/>
  <c r="P40" i="30"/>
  <c r="N40" i="30"/>
  <c r="M40" i="30"/>
  <c r="K40" i="30"/>
  <c r="J40" i="30"/>
  <c r="G40" i="30"/>
  <c r="T39" i="30"/>
  <c r="S39" i="30"/>
  <c r="Q39" i="30"/>
  <c r="P39" i="30"/>
  <c r="N39" i="30"/>
  <c r="M39" i="30"/>
  <c r="K39" i="30"/>
  <c r="J39" i="30"/>
  <c r="G39" i="30"/>
  <c r="T38" i="30"/>
  <c r="S38" i="30"/>
  <c r="Q38" i="30"/>
  <c r="P38" i="30"/>
  <c r="N38" i="30"/>
  <c r="M38" i="30"/>
  <c r="K38" i="30"/>
  <c r="J38" i="30"/>
  <c r="G38" i="30"/>
  <c r="T37" i="30"/>
  <c r="S37" i="30"/>
  <c r="Q37" i="30"/>
  <c r="P37" i="30"/>
  <c r="N37" i="30"/>
  <c r="M37" i="30"/>
  <c r="K37" i="30"/>
  <c r="J37" i="30"/>
  <c r="G37" i="30"/>
  <c r="T36" i="30"/>
  <c r="S36" i="30"/>
  <c r="Q36" i="30"/>
  <c r="P36" i="30"/>
  <c r="N36" i="30"/>
  <c r="M36" i="30"/>
  <c r="K36" i="30"/>
  <c r="J36" i="30"/>
  <c r="G36" i="30"/>
  <c r="T35" i="30"/>
  <c r="S35" i="30"/>
  <c r="Q35" i="30"/>
  <c r="P35" i="30"/>
  <c r="N35" i="30"/>
  <c r="M35" i="30"/>
  <c r="K35" i="30"/>
  <c r="J35" i="30"/>
  <c r="G35" i="30"/>
  <c r="T34" i="30"/>
  <c r="Q34" i="30"/>
  <c r="P34" i="30"/>
  <c r="N34" i="30"/>
  <c r="M34" i="30"/>
  <c r="K34" i="30"/>
  <c r="J34" i="30"/>
  <c r="G34" i="30"/>
  <c r="T33" i="30"/>
  <c r="S33" i="30"/>
  <c r="Q33" i="30"/>
  <c r="P33" i="30"/>
  <c r="N33" i="30"/>
  <c r="M33" i="30"/>
  <c r="K33" i="30"/>
  <c r="J33" i="30"/>
  <c r="G33" i="30"/>
  <c r="T32" i="30"/>
  <c r="S32" i="30"/>
  <c r="Q32" i="30"/>
  <c r="P32" i="30"/>
  <c r="N32" i="30"/>
  <c r="M32" i="30"/>
  <c r="K32" i="30"/>
  <c r="J32" i="30"/>
  <c r="G32" i="30"/>
  <c r="T31" i="30"/>
  <c r="S31" i="30"/>
  <c r="Q31" i="30"/>
  <c r="P31" i="30"/>
  <c r="N31" i="30"/>
  <c r="M31" i="30"/>
  <c r="K31" i="30"/>
  <c r="J31" i="30"/>
  <c r="G31" i="30"/>
  <c r="T29" i="30"/>
  <c r="Q29" i="30"/>
  <c r="N29" i="30"/>
  <c r="K29" i="30"/>
  <c r="T28" i="30"/>
  <c r="S28" i="30"/>
  <c r="Q28" i="30"/>
  <c r="P28" i="30"/>
  <c r="N28" i="30"/>
  <c r="M28" i="30"/>
  <c r="K28" i="30"/>
  <c r="J28" i="30"/>
  <c r="G28" i="30"/>
  <c r="T27" i="30"/>
  <c r="S27" i="30"/>
  <c r="Q27" i="30"/>
  <c r="P27" i="30"/>
  <c r="N27" i="30"/>
  <c r="M27" i="30"/>
  <c r="K27" i="30"/>
  <c r="J27" i="30"/>
  <c r="G27" i="30"/>
  <c r="T26" i="30"/>
  <c r="S26" i="30"/>
  <c r="Q26" i="30"/>
  <c r="P26" i="30"/>
  <c r="N26" i="30"/>
  <c r="M26" i="30"/>
  <c r="K26" i="30"/>
  <c r="J26" i="30"/>
  <c r="G26" i="30"/>
  <c r="T25" i="30"/>
  <c r="S25" i="30"/>
  <c r="Q25" i="30"/>
  <c r="P25" i="30"/>
  <c r="N25" i="30"/>
  <c r="M25" i="30"/>
  <c r="K25" i="30"/>
  <c r="J25" i="30"/>
  <c r="G25" i="30"/>
  <c r="T24" i="30"/>
  <c r="S24" i="30"/>
  <c r="Q24" i="30"/>
  <c r="P24" i="30"/>
  <c r="N24" i="30"/>
  <c r="M24" i="30"/>
  <c r="K24" i="30"/>
  <c r="J24" i="30"/>
  <c r="G24" i="30"/>
  <c r="T23" i="30"/>
  <c r="S23" i="30"/>
  <c r="Q23" i="30"/>
  <c r="P23" i="30"/>
  <c r="N23" i="30"/>
  <c r="M23" i="30"/>
  <c r="K23" i="30"/>
  <c r="J23" i="30"/>
  <c r="G23" i="30"/>
  <c r="T22" i="30"/>
  <c r="S22" i="30"/>
  <c r="Q22" i="30"/>
  <c r="P22" i="30"/>
  <c r="N22" i="30"/>
  <c r="M22" i="30"/>
  <c r="K22" i="30"/>
  <c r="J22" i="30"/>
  <c r="G22" i="30"/>
  <c r="T21" i="30"/>
  <c r="S21" i="30"/>
  <c r="Q21" i="30"/>
  <c r="P21" i="30"/>
  <c r="N21" i="30"/>
  <c r="M21" i="30"/>
  <c r="K21" i="30"/>
  <c r="J21" i="30"/>
  <c r="G21" i="30"/>
  <c r="T20" i="30"/>
  <c r="S20" i="30"/>
  <c r="Q20" i="30"/>
  <c r="P20" i="30"/>
  <c r="N20" i="30"/>
  <c r="M20" i="30"/>
  <c r="K20" i="30"/>
  <c r="J20" i="30"/>
  <c r="G20" i="30"/>
  <c r="T19" i="30"/>
  <c r="S19" i="30"/>
  <c r="Q19" i="30"/>
  <c r="P19" i="30"/>
  <c r="N19" i="30"/>
  <c r="M19" i="30"/>
  <c r="K19" i="30"/>
  <c r="J19" i="30"/>
  <c r="G19" i="30"/>
  <c r="T18" i="30"/>
  <c r="S18" i="30"/>
  <c r="Q18" i="30"/>
  <c r="P18" i="30"/>
  <c r="N18" i="30"/>
  <c r="M18" i="30"/>
  <c r="K18" i="30"/>
  <c r="J18" i="30"/>
  <c r="G18" i="30"/>
  <c r="T17" i="30"/>
  <c r="S17" i="30"/>
  <c r="Q17" i="30"/>
  <c r="P17" i="30"/>
  <c r="N17" i="30"/>
  <c r="M17" i="30"/>
  <c r="K17" i="30"/>
  <c r="J17" i="30"/>
  <c r="G17" i="30"/>
  <c r="T16" i="30"/>
  <c r="S16" i="30"/>
  <c r="Q16" i="30"/>
  <c r="P16" i="30"/>
  <c r="N16" i="30"/>
  <c r="M16" i="30"/>
  <c r="K16" i="30"/>
  <c r="J16" i="30"/>
  <c r="G16" i="30"/>
  <c r="T15" i="30"/>
  <c r="S15" i="30"/>
  <c r="Q15" i="30"/>
  <c r="P15" i="30"/>
  <c r="N15" i="30"/>
  <c r="M15" i="30"/>
  <c r="K15" i="30"/>
  <c r="J15" i="30"/>
  <c r="G15" i="30"/>
  <c r="T14" i="30"/>
  <c r="S14" i="30"/>
  <c r="Q14" i="30"/>
  <c r="P14" i="30"/>
  <c r="N14" i="30"/>
  <c r="M14" i="30"/>
  <c r="K14" i="30"/>
  <c r="J14" i="30"/>
  <c r="G14" i="30"/>
  <c r="S13" i="30"/>
  <c r="P13" i="30"/>
  <c r="M13" i="30"/>
  <c r="T12" i="30"/>
  <c r="S12" i="30"/>
  <c r="Q12" i="30"/>
  <c r="P12" i="30"/>
  <c r="N12" i="30"/>
  <c r="M12" i="30"/>
  <c r="K12" i="30"/>
  <c r="J12" i="30"/>
  <c r="G12" i="30"/>
  <c r="T11" i="30"/>
  <c r="S11" i="30"/>
  <c r="Q11" i="30"/>
  <c r="P11" i="30"/>
  <c r="N11" i="30"/>
  <c r="M11" i="30"/>
  <c r="K11" i="30"/>
  <c r="J11" i="30"/>
  <c r="G11" i="30"/>
  <c r="T10" i="30"/>
  <c r="S10" i="30"/>
  <c r="Q10" i="30"/>
  <c r="P10" i="30"/>
  <c r="N10" i="30"/>
  <c r="M10" i="30"/>
  <c r="K10" i="30"/>
  <c r="J10" i="30"/>
  <c r="G10" i="30"/>
  <c r="T9" i="30"/>
  <c r="S9" i="30"/>
  <c r="Q9" i="30"/>
  <c r="P9" i="30"/>
  <c r="N9" i="30"/>
  <c r="M9" i="30"/>
  <c r="K9" i="30"/>
  <c r="J9" i="30"/>
  <c r="G9" i="30"/>
  <c r="T8" i="30"/>
  <c r="S8" i="30"/>
  <c r="Q8" i="30"/>
  <c r="P8" i="30"/>
  <c r="N8" i="30"/>
  <c r="M8" i="30"/>
  <c r="K8" i="30"/>
  <c r="J8" i="30"/>
  <c r="G8" i="30"/>
  <c r="T7" i="30"/>
  <c r="S7" i="30"/>
  <c r="Q7" i="30"/>
  <c r="P7" i="30"/>
  <c r="N7" i="30"/>
  <c r="M7" i="30"/>
  <c r="K7" i="30"/>
  <c r="J7" i="30"/>
  <c r="G7" i="30"/>
  <c r="T6" i="30"/>
  <c r="S6" i="30"/>
  <c r="Q6" i="30"/>
  <c r="P6" i="30"/>
  <c r="N6" i="30"/>
  <c r="M6" i="30"/>
  <c r="K6" i="30"/>
  <c r="J6" i="30"/>
  <c r="G6" i="30"/>
  <c r="M27" i="29"/>
  <c r="K27" i="29"/>
  <c r="I27" i="29"/>
  <c r="G27" i="29"/>
  <c r="M24" i="29"/>
  <c r="K24" i="29"/>
  <c r="I24" i="29"/>
  <c r="G24" i="29"/>
  <c r="M22" i="29"/>
  <c r="K22" i="29"/>
  <c r="I22" i="29"/>
  <c r="G22" i="29"/>
  <c r="M21" i="29"/>
  <c r="K21" i="29"/>
  <c r="I21" i="29"/>
  <c r="G21" i="29"/>
  <c r="M20" i="29"/>
  <c r="K20" i="29"/>
  <c r="I20" i="29"/>
  <c r="G20" i="29"/>
  <c r="N20" i="18"/>
  <c r="K20" i="18"/>
  <c r="L20" i="18"/>
  <c r="I20" i="18"/>
  <c r="J20" i="18"/>
  <c r="G20" i="18"/>
  <c r="H20" i="18"/>
  <c r="E20" i="18"/>
  <c r="N17" i="18"/>
  <c r="L17" i="18"/>
  <c r="J17" i="18"/>
  <c r="H17" i="18"/>
  <c r="N15" i="18"/>
  <c r="L15" i="18"/>
  <c r="J15" i="18"/>
  <c r="H15" i="18"/>
  <c r="N14" i="18"/>
  <c r="L14" i="18"/>
  <c r="J14" i="18"/>
  <c r="H14" i="18"/>
  <c r="N13" i="18"/>
  <c r="L13" i="18"/>
  <c r="J13" i="18"/>
  <c r="H13" i="18"/>
  <c r="N12" i="18"/>
  <c r="L12" i="18"/>
  <c r="J12" i="18"/>
  <c r="H12" i="18"/>
  <c r="N11" i="18"/>
  <c r="L11" i="18"/>
  <c r="J11" i="18"/>
  <c r="H11" i="18"/>
  <c r="N10" i="18"/>
  <c r="L10" i="18"/>
  <c r="J10" i="18"/>
  <c r="H10" i="18"/>
  <c r="N9" i="18"/>
  <c r="L9" i="18"/>
  <c r="J9" i="18"/>
  <c r="H9" i="18"/>
  <c r="N8" i="18"/>
  <c r="L8" i="18"/>
  <c r="J8" i="18"/>
  <c r="H8" i="18"/>
  <c r="N7" i="18"/>
  <c r="L7" i="18"/>
  <c r="J7" i="18"/>
  <c r="H7" i="18"/>
  <c r="N6" i="18"/>
  <c r="L6" i="18"/>
  <c r="J6" i="18"/>
  <c r="H6" i="18"/>
  <c r="N16" i="17"/>
  <c r="O16" i="17"/>
  <c r="L16" i="17"/>
  <c r="M16" i="17"/>
  <c r="J16" i="17"/>
  <c r="K16" i="17"/>
  <c r="H16" i="17"/>
  <c r="I16" i="17"/>
  <c r="F16" i="17"/>
  <c r="O15" i="17"/>
  <c r="M15" i="17"/>
  <c r="K15" i="17"/>
  <c r="I15" i="17"/>
  <c r="O14" i="17"/>
  <c r="M14" i="17"/>
  <c r="K14" i="17"/>
  <c r="I14" i="17"/>
  <c r="O13" i="17"/>
  <c r="M13" i="17"/>
  <c r="K13" i="17"/>
  <c r="I13" i="17"/>
  <c r="O12" i="17"/>
  <c r="M12" i="17"/>
  <c r="K12" i="17"/>
  <c r="I12" i="17"/>
  <c r="O11" i="17"/>
  <c r="M11" i="17"/>
  <c r="K11" i="17"/>
  <c r="I11" i="17"/>
  <c r="O10" i="17"/>
  <c r="M10" i="17"/>
  <c r="K10" i="17"/>
  <c r="I10" i="17"/>
  <c r="O9" i="17"/>
  <c r="M9" i="17"/>
  <c r="K9" i="17"/>
  <c r="I9" i="17"/>
  <c r="O8" i="17"/>
  <c r="M8" i="17"/>
  <c r="K8" i="17"/>
  <c r="I8" i="17"/>
  <c r="O7" i="17"/>
  <c r="M7" i="17"/>
  <c r="K7" i="17"/>
  <c r="I7" i="17"/>
  <c r="O6" i="17"/>
  <c r="M6" i="17"/>
  <c r="K6" i="17"/>
  <c r="I6" i="17"/>
  <c r="P9" i="16"/>
  <c r="Q8" i="16"/>
  <c r="O9" i="16"/>
  <c r="N9" i="16"/>
  <c r="M9" i="16"/>
  <c r="J9" i="16"/>
  <c r="L9" i="16"/>
  <c r="G9" i="16"/>
  <c r="I9" i="16"/>
  <c r="E9" i="16"/>
  <c r="D9" i="16"/>
  <c r="R8" i="16"/>
  <c r="O8" i="16"/>
  <c r="N8" i="16"/>
  <c r="L8" i="16"/>
  <c r="I8" i="16"/>
  <c r="E8" i="16"/>
  <c r="R7" i="16"/>
  <c r="O7" i="16"/>
  <c r="N7" i="16"/>
  <c r="L7" i="16"/>
  <c r="K7" i="16"/>
  <c r="I7" i="16"/>
  <c r="H7" i="16"/>
  <c r="E7" i="16"/>
  <c r="O6" i="16"/>
  <c r="N6" i="16"/>
  <c r="L6" i="16"/>
  <c r="I6" i="16"/>
  <c r="H6" i="16"/>
  <c r="E6" i="16"/>
  <c r="L8" i="14"/>
  <c r="M8" i="14"/>
  <c r="J8" i="14"/>
  <c r="K8" i="14"/>
  <c r="H8" i="14"/>
  <c r="I8" i="14"/>
  <c r="F8" i="14"/>
  <c r="G8" i="14"/>
  <c r="D8" i="14"/>
  <c r="M7" i="14"/>
  <c r="K7" i="14"/>
  <c r="I7" i="14"/>
  <c r="G7" i="14"/>
  <c r="M6" i="14"/>
  <c r="K6" i="14"/>
  <c r="I6" i="14"/>
  <c r="G6" i="14"/>
  <c r="N9" i="13"/>
  <c r="L9" i="13"/>
  <c r="J9" i="13"/>
  <c r="H9" i="13"/>
  <c r="N8" i="13"/>
  <c r="L8" i="13"/>
  <c r="J8" i="13"/>
  <c r="H8" i="13"/>
  <c r="N7" i="13"/>
  <c r="L7" i="13"/>
  <c r="J7" i="13"/>
  <c r="H7" i="13"/>
  <c r="N6" i="13"/>
  <c r="L6" i="13"/>
  <c r="J6" i="13"/>
  <c r="H6" i="13"/>
  <c r="S18" i="7"/>
  <c r="P18" i="7"/>
  <c r="M18" i="7"/>
  <c r="J18" i="7"/>
  <c r="G18" i="7"/>
  <c r="S6" i="7"/>
  <c r="M8" i="7"/>
  <c r="M6" i="7"/>
  <c r="J6" i="7"/>
  <c r="Q23" i="9"/>
  <c r="S23" i="9"/>
  <c r="P23" i="9"/>
  <c r="N23" i="9"/>
  <c r="O23" i="9"/>
  <c r="L23" i="9"/>
  <c r="K23" i="9"/>
  <c r="H23" i="9"/>
  <c r="I19" i="9"/>
  <c r="E23" i="9"/>
  <c r="F23" i="9"/>
  <c r="R22" i="9"/>
  <c r="O22" i="9"/>
  <c r="L22" i="9"/>
  <c r="F22" i="9"/>
  <c r="S21" i="9"/>
  <c r="R21" i="9"/>
  <c r="P21" i="9"/>
  <c r="O21" i="9"/>
  <c r="M21" i="9"/>
  <c r="L21" i="9"/>
  <c r="J21" i="9"/>
  <c r="F21" i="9"/>
  <c r="R20" i="9"/>
  <c r="O20" i="9"/>
  <c r="L20" i="9"/>
  <c r="F20" i="9"/>
  <c r="S19" i="9"/>
  <c r="R19" i="9"/>
  <c r="P19" i="9"/>
  <c r="O19" i="9"/>
  <c r="M19" i="9"/>
  <c r="L19" i="9"/>
  <c r="J19" i="9"/>
  <c r="F19" i="9"/>
  <c r="S18" i="9"/>
  <c r="R18" i="9"/>
  <c r="P18" i="9"/>
  <c r="O18" i="9"/>
  <c r="M18" i="9"/>
  <c r="L18" i="9"/>
  <c r="J18" i="9"/>
  <c r="F18" i="9"/>
  <c r="S17" i="9"/>
  <c r="R17" i="9"/>
  <c r="P17" i="9"/>
  <c r="O17" i="9"/>
  <c r="M17" i="9"/>
  <c r="L17" i="9"/>
  <c r="J17" i="9"/>
  <c r="F17" i="9"/>
  <c r="S15" i="9"/>
  <c r="Q15" i="9"/>
  <c r="R15" i="9"/>
  <c r="P15" i="9"/>
  <c r="O15" i="9"/>
  <c r="N15" i="9"/>
  <c r="L15" i="9"/>
  <c r="K15" i="9"/>
  <c r="M15" i="9"/>
  <c r="H15" i="9"/>
  <c r="I10" i="9"/>
  <c r="F15" i="9"/>
  <c r="E15" i="9"/>
  <c r="S14" i="9"/>
  <c r="R14" i="9"/>
  <c r="P14" i="9"/>
  <c r="O14" i="9"/>
  <c r="M14" i="9"/>
  <c r="L14" i="9"/>
  <c r="J14" i="9"/>
  <c r="F14" i="9"/>
  <c r="S13" i="9"/>
  <c r="R13" i="9"/>
  <c r="P13" i="9"/>
  <c r="O13" i="9"/>
  <c r="M13" i="9"/>
  <c r="L13" i="9"/>
  <c r="J13" i="9"/>
  <c r="F13" i="9"/>
  <c r="S12" i="9"/>
  <c r="R12" i="9"/>
  <c r="P12" i="9"/>
  <c r="O12" i="9"/>
  <c r="M12" i="9"/>
  <c r="L12" i="9"/>
  <c r="J12" i="9"/>
  <c r="F12" i="9"/>
  <c r="S11" i="9"/>
  <c r="R11" i="9"/>
  <c r="P11" i="9"/>
  <c r="O11" i="9"/>
  <c r="M11" i="9"/>
  <c r="L11" i="9"/>
  <c r="J11" i="9"/>
  <c r="I11" i="9"/>
  <c r="F11" i="9"/>
  <c r="S10" i="9"/>
  <c r="R10" i="9"/>
  <c r="P10" i="9"/>
  <c r="O10" i="9"/>
  <c r="M10" i="9"/>
  <c r="L10" i="9"/>
  <c r="J10" i="9"/>
  <c r="F10" i="9"/>
  <c r="S9" i="9"/>
  <c r="R9" i="9"/>
  <c r="P9" i="9"/>
  <c r="O9" i="9"/>
  <c r="M9" i="9"/>
  <c r="L9" i="9"/>
  <c r="J9" i="9"/>
  <c r="F9" i="9"/>
  <c r="S8" i="9"/>
  <c r="R8" i="9"/>
  <c r="P8" i="9"/>
  <c r="O8" i="9"/>
  <c r="M8" i="9"/>
  <c r="J8" i="9"/>
  <c r="F8" i="9"/>
  <c r="R7" i="9"/>
  <c r="O7" i="9"/>
  <c r="L7" i="9"/>
  <c r="F7" i="9"/>
  <c r="S6" i="9"/>
  <c r="R6" i="9"/>
  <c r="P6" i="9"/>
  <c r="O6" i="9"/>
  <c r="M6" i="9"/>
  <c r="L6" i="9"/>
  <c r="J6" i="9"/>
  <c r="I6" i="9"/>
  <c r="F6" i="9"/>
  <c r="O18" i="27"/>
  <c r="O17" i="27"/>
  <c r="O16" i="27"/>
  <c r="O15" i="27"/>
  <c r="O14" i="27"/>
  <c r="O7" i="27"/>
  <c r="O11" i="27"/>
  <c r="O9" i="27"/>
  <c r="O10" i="27"/>
  <c r="O8" i="27"/>
  <c r="O6" i="27"/>
  <c r="N18" i="19"/>
  <c r="N17" i="19"/>
  <c r="N14" i="19"/>
  <c r="I18" i="19"/>
  <c r="I17" i="19"/>
  <c r="I14" i="19"/>
  <c r="H22" i="12"/>
  <c r="P20" i="27"/>
  <c r="M20" i="27"/>
  <c r="P12" i="27"/>
  <c r="M12" i="27"/>
  <c r="J12" i="27"/>
  <c r="P16" i="27"/>
  <c r="P17" i="27"/>
  <c r="P18" i="27"/>
  <c r="P15" i="27"/>
  <c r="P14" i="27"/>
  <c r="M16" i="27"/>
  <c r="M17" i="27"/>
  <c r="M18" i="27"/>
  <c r="M15" i="27"/>
  <c r="M14" i="27"/>
  <c r="J16" i="27"/>
  <c r="J17" i="27"/>
  <c r="J18" i="27"/>
  <c r="J15" i="27"/>
  <c r="J14" i="27"/>
  <c r="P10" i="27"/>
  <c r="P9" i="27"/>
  <c r="P8" i="27"/>
  <c r="P6" i="27"/>
  <c r="M10" i="27"/>
  <c r="M9" i="27"/>
  <c r="M8" i="27"/>
  <c r="M6" i="27"/>
  <c r="J10" i="27"/>
  <c r="J9" i="27"/>
  <c r="J8" i="27"/>
  <c r="J6" i="27"/>
  <c r="P24" i="7"/>
  <c r="N14" i="7"/>
  <c r="K14" i="7"/>
  <c r="M14" i="7"/>
  <c r="J24" i="7"/>
  <c r="H14" i="7"/>
  <c r="E14" i="7"/>
  <c r="S14" i="7"/>
  <c r="S20" i="27"/>
  <c r="S12" i="27"/>
  <c r="S15" i="27"/>
  <c r="S16" i="27"/>
  <c r="S17" i="27"/>
  <c r="S18" i="27"/>
  <c r="S14" i="27"/>
  <c r="S8" i="27"/>
  <c r="S9" i="27"/>
  <c r="S10" i="27"/>
  <c r="S6" i="27"/>
  <c r="R15" i="27"/>
  <c r="R16" i="27"/>
  <c r="R17" i="27"/>
  <c r="R18" i="27"/>
  <c r="R14" i="27"/>
  <c r="R7" i="27"/>
  <c r="R8" i="27"/>
  <c r="R9" i="27"/>
  <c r="R10" i="27"/>
  <c r="R6" i="27"/>
  <c r="M17" i="19"/>
  <c r="L17" i="19"/>
  <c r="K17" i="19"/>
  <c r="K18" i="19"/>
  <c r="M14" i="19"/>
  <c r="M18" i="19"/>
  <c r="L14" i="19"/>
  <c r="L18" i="19"/>
  <c r="K14" i="19"/>
  <c r="H17" i="19"/>
  <c r="G17" i="19"/>
  <c r="F17" i="19"/>
  <c r="H14" i="19"/>
  <c r="G14" i="19"/>
  <c r="F14" i="19"/>
  <c r="M24" i="7"/>
  <c r="P6" i="7"/>
  <c r="J8" i="7"/>
  <c r="P8" i="7"/>
  <c r="S8" i="7"/>
  <c r="J10" i="7"/>
  <c r="M10" i="7"/>
  <c r="P10" i="7"/>
  <c r="S10" i="7"/>
  <c r="J11" i="7"/>
  <c r="M11" i="7"/>
  <c r="P11" i="7"/>
  <c r="S11" i="7"/>
  <c r="J12" i="7"/>
  <c r="M12" i="7"/>
  <c r="P12" i="7"/>
  <c r="S12" i="7"/>
  <c r="J13" i="7"/>
  <c r="M13" i="7"/>
  <c r="P13" i="7"/>
  <c r="S13" i="7"/>
  <c r="Q14" i="7"/>
  <c r="R7" i="7"/>
  <c r="J16" i="7"/>
  <c r="M16" i="7"/>
  <c r="P16" i="7"/>
  <c r="S16" i="7"/>
  <c r="J17" i="7"/>
  <c r="M17" i="7"/>
  <c r="P17" i="7"/>
  <c r="S17" i="7"/>
  <c r="J20" i="7"/>
  <c r="M20" i="7"/>
  <c r="P20" i="7"/>
  <c r="S20" i="7"/>
  <c r="J21" i="7"/>
  <c r="M21" i="7"/>
  <c r="P21" i="7"/>
  <c r="S21" i="7"/>
  <c r="J22" i="7"/>
  <c r="M22" i="7"/>
  <c r="P22" i="7"/>
  <c r="S22" i="7"/>
  <c r="S24" i="7"/>
  <c r="L6" i="12"/>
  <c r="O6" i="12"/>
  <c r="R6" i="12"/>
  <c r="U6" i="12"/>
  <c r="L7" i="12"/>
  <c r="O7" i="12"/>
  <c r="R7" i="12"/>
  <c r="U7" i="12"/>
  <c r="L8" i="12"/>
  <c r="O8" i="12"/>
  <c r="R8" i="12"/>
  <c r="U8" i="12"/>
  <c r="L9" i="12"/>
  <c r="O9" i="12"/>
  <c r="R9" i="12"/>
  <c r="U9" i="12"/>
  <c r="L10" i="12"/>
  <c r="O10" i="12"/>
  <c r="R10" i="12"/>
  <c r="U10" i="12"/>
  <c r="T22" i="12"/>
  <c r="U22" i="12"/>
  <c r="L12" i="12"/>
  <c r="O12" i="12"/>
  <c r="R12" i="12"/>
  <c r="U12" i="12"/>
  <c r="L14" i="12"/>
  <c r="O14" i="12"/>
  <c r="R14" i="12"/>
  <c r="U14" i="12"/>
  <c r="L16" i="12"/>
  <c r="O16" i="12"/>
  <c r="R16" i="12"/>
  <c r="U16" i="12"/>
  <c r="L19" i="12"/>
  <c r="O19" i="12"/>
  <c r="R19" i="12"/>
  <c r="U19" i="12"/>
  <c r="Q22" i="12"/>
  <c r="K22" i="12"/>
  <c r="N22" i="12"/>
  <c r="G18" i="19"/>
  <c r="H18" i="19"/>
  <c r="F18" i="19"/>
  <c r="U11" i="12"/>
  <c r="L11" i="12"/>
  <c r="R11" i="12"/>
  <c r="O11" i="12"/>
  <c r="O22" i="12"/>
  <c r="R22" i="12"/>
  <c r="L22" i="12"/>
  <c r="I7" i="9"/>
  <c r="I12" i="9"/>
  <c r="I15" i="9"/>
  <c r="I17" i="9"/>
  <c r="I21" i="9"/>
  <c r="I23" i="9"/>
  <c r="M23" i="9"/>
  <c r="I8" i="9"/>
  <c r="I9" i="9"/>
  <c r="I14" i="9"/>
  <c r="J15" i="9"/>
  <c r="I18" i="9"/>
  <c r="I22" i="9"/>
  <c r="J23" i="9"/>
  <c r="R23" i="9"/>
  <c r="I20" i="9"/>
  <c r="R20" i="7"/>
  <c r="R16" i="7"/>
  <c r="R19" i="7"/>
  <c r="R22" i="7"/>
  <c r="R18" i="7"/>
  <c r="R21" i="7"/>
  <c r="R17" i="7"/>
  <c r="R13" i="7"/>
  <c r="R10" i="7"/>
  <c r="R6" i="7"/>
  <c r="R9" i="7"/>
  <c r="R12" i="7"/>
  <c r="R8" i="7"/>
  <c r="R11" i="7"/>
  <c r="K6" i="16"/>
  <c r="K8" i="16"/>
  <c r="H8" i="16"/>
  <c r="H9" i="16"/>
  <c r="K9" i="16"/>
  <c r="G31" i="32"/>
  <c r="I31" i="32"/>
  <c r="X50" i="31"/>
  <c r="V44" i="31"/>
  <c r="V37" i="31"/>
  <c r="V35" i="31"/>
  <c r="V48" i="31"/>
  <c r="V43" i="31"/>
  <c r="V34" i="31"/>
  <c r="V41" i="31"/>
  <c r="V36" i="31"/>
  <c r="V47" i="31"/>
  <c r="V42" i="31"/>
  <c r="V45" i="31"/>
  <c r="V38" i="31"/>
  <c r="R47" i="31"/>
  <c r="R42" i="31"/>
  <c r="R45" i="31"/>
  <c r="R38" i="31"/>
  <c r="R36" i="31"/>
  <c r="R43" i="31"/>
  <c r="R34" i="31"/>
  <c r="R44" i="31"/>
  <c r="R35" i="31"/>
  <c r="T50" i="31"/>
  <c r="R48" i="31"/>
  <c r="R37" i="31"/>
  <c r="F44" i="31"/>
  <c r="V7" i="31"/>
  <c r="V11" i="31"/>
  <c r="V18" i="31"/>
  <c r="V22" i="31"/>
  <c r="V26" i="31"/>
  <c r="F36" i="31"/>
  <c r="T37" i="31"/>
  <c r="F38" i="31"/>
  <c r="R41" i="31"/>
  <c r="F45" i="31"/>
  <c r="P50" i="31"/>
  <c r="V8" i="31"/>
  <c r="V12" i="31"/>
  <c r="V14" i="31"/>
  <c r="V15" i="31"/>
  <c r="V19" i="31"/>
  <c r="V23" i="31"/>
  <c r="V27" i="31"/>
  <c r="X29" i="31"/>
  <c r="F37" i="31"/>
  <c r="F42" i="31"/>
  <c r="J45" i="31"/>
  <c r="F47" i="31"/>
  <c r="V9" i="31"/>
  <c r="V13" i="31"/>
  <c r="V16" i="31"/>
  <c r="V20" i="31"/>
  <c r="V24" i="31"/>
  <c r="F34" i="31"/>
  <c r="F41" i="31"/>
  <c r="F43" i="31"/>
  <c r="V29" i="31"/>
  <c r="V50" i="31"/>
  <c r="R50" i="31"/>
  <c r="J14" i="7"/>
  <c r="P14" i="7"/>
  <c r="Q7" i="16"/>
  <c r="Q9" i="16"/>
  <c r="H29" i="33"/>
  <c r="J31" i="32"/>
</calcChain>
</file>

<file path=xl/sharedStrings.xml><?xml version="1.0" encoding="utf-8"?>
<sst xmlns="http://schemas.openxmlformats.org/spreadsheetml/2006/main" count="1048" uniqueCount="397">
  <si>
    <t>区分</t>
  </si>
  <si>
    <t>金額</t>
  </si>
  <si>
    <t>指数</t>
  </si>
  <si>
    <t>歳入総額Ａ</t>
  </si>
  <si>
    <t>歳出総額Ｂ</t>
  </si>
  <si>
    <t>差引(Ａ－Ｂ)Ｃ</t>
  </si>
  <si>
    <t>実質収支(Ｃ－Ｄ)Ｅ</t>
  </si>
  <si>
    <t>基準財政需要額</t>
  </si>
  <si>
    <t>基準財政収入額</t>
  </si>
  <si>
    <t>地方債現在高</t>
  </si>
  <si>
    <t>構成比</t>
  </si>
  <si>
    <t>特別区税</t>
  </si>
  <si>
    <t>地方譲与税</t>
  </si>
  <si>
    <t>利子割交付金</t>
  </si>
  <si>
    <t>地方消費税交付金</t>
  </si>
  <si>
    <t>自動車取得税交付金</t>
  </si>
  <si>
    <t>地方特例交付金</t>
  </si>
  <si>
    <t>特別区交付金</t>
  </si>
  <si>
    <t>交通安全対策特別交付金</t>
  </si>
  <si>
    <t>計</t>
  </si>
  <si>
    <t>分担金及び負担金</t>
  </si>
  <si>
    <t>使用料及び手数料</t>
  </si>
  <si>
    <t>国庫支出金</t>
  </si>
  <si>
    <t>都支出金</t>
  </si>
  <si>
    <t>財産収入</t>
  </si>
  <si>
    <t>寄付金</t>
  </si>
  <si>
    <t>繰越金</t>
  </si>
  <si>
    <t>諸収入</t>
  </si>
  <si>
    <t>繰入金</t>
  </si>
  <si>
    <t>特別区債</t>
  </si>
  <si>
    <t>歳入合計</t>
  </si>
  <si>
    <t>議会費</t>
  </si>
  <si>
    <t>総務費</t>
  </si>
  <si>
    <t>民生費</t>
  </si>
  <si>
    <t>衛生費</t>
  </si>
  <si>
    <t>土木費</t>
  </si>
  <si>
    <t>教育費</t>
  </si>
  <si>
    <t>諸支出金</t>
  </si>
  <si>
    <t>予備費(補充額)</t>
  </si>
  <si>
    <t>歳入</t>
    <rPh sb="0" eb="2">
      <t>サイニュウ</t>
    </rPh>
    <phoneticPr fontId="2"/>
  </si>
  <si>
    <t>一般財源</t>
    <rPh sb="0" eb="2">
      <t>イッパン</t>
    </rPh>
    <rPh sb="2" eb="4">
      <t>ザイゲン</t>
    </rPh>
    <phoneticPr fontId="2"/>
  </si>
  <si>
    <t>特定財源</t>
    <rPh sb="0" eb="2">
      <t>トクテイ</t>
    </rPh>
    <rPh sb="2" eb="4">
      <t>ザイゲン</t>
    </rPh>
    <phoneticPr fontId="2"/>
  </si>
  <si>
    <t>歳出</t>
    <rPh sb="0" eb="2">
      <t>サイシュツ</t>
    </rPh>
    <phoneticPr fontId="2"/>
  </si>
  <si>
    <t>歳入</t>
  </si>
  <si>
    <t>使用料</t>
  </si>
  <si>
    <t>地方債</t>
  </si>
  <si>
    <t>合計</t>
  </si>
  <si>
    <t>人件費</t>
  </si>
  <si>
    <t>扶助費</t>
  </si>
  <si>
    <t>公債費</t>
  </si>
  <si>
    <t>小計</t>
  </si>
  <si>
    <t>災害復旧費</t>
  </si>
  <si>
    <t>失業対策費</t>
  </si>
  <si>
    <t>物件費</t>
  </si>
  <si>
    <t>維持補修費</t>
  </si>
  <si>
    <t>補助費等</t>
  </si>
  <si>
    <t>積立金</t>
  </si>
  <si>
    <t>投資及び出資金</t>
  </si>
  <si>
    <t>貸付金</t>
  </si>
  <si>
    <t>繰出金</t>
  </si>
  <si>
    <t>23区</t>
    <rPh sb="2" eb="3">
      <t>ク</t>
    </rPh>
    <phoneticPr fontId="2"/>
  </si>
  <si>
    <t>交通安全対策特別交付金</t>
    <rPh sb="6" eb="8">
      <t>トクベツ</t>
    </rPh>
    <rPh sb="8" eb="11">
      <t>コウフキン</t>
    </rPh>
    <phoneticPr fontId="2"/>
  </si>
  <si>
    <t>義務的経費</t>
    <rPh sb="0" eb="3">
      <t>ギムテキ</t>
    </rPh>
    <rPh sb="3" eb="5">
      <t>ケイヒ</t>
    </rPh>
    <phoneticPr fontId="2"/>
  </si>
  <si>
    <t>投資的経費</t>
    <rPh sb="0" eb="3">
      <t>トウシテキ</t>
    </rPh>
    <rPh sb="3" eb="5">
      <t>ケイヒ</t>
    </rPh>
    <phoneticPr fontId="2"/>
  </si>
  <si>
    <t>国民健康保険料</t>
  </si>
  <si>
    <t>一部負担金</t>
  </si>
  <si>
    <t>保険給付費</t>
  </si>
  <si>
    <t>共同事業拠出金</t>
  </si>
  <si>
    <t>保健事業費</t>
  </si>
  <si>
    <t>区分</t>
    <rPh sb="0" eb="2">
      <t>クブン</t>
    </rPh>
    <phoneticPr fontId="2"/>
  </si>
  <si>
    <t>合計</t>
    <rPh sb="0" eb="2">
      <t>ゴウケイ</t>
    </rPh>
    <phoneticPr fontId="2"/>
  </si>
  <si>
    <t>支払基金交付金</t>
  </si>
  <si>
    <t>介護保険料</t>
  </si>
  <si>
    <t>財政安定化基金拠出金</t>
  </si>
  <si>
    <t>指数</t>
    <rPh sb="0" eb="2">
      <t>シスウ</t>
    </rPh>
    <phoneticPr fontId="2"/>
  </si>
  <si>
    <t>財産収入</t>
    <rPh sb="0" eb="2">
      <t>ザイサン</t>
    </rPh>
    <rPh sb="2" eb="4">
      <t>シュウニュウ</t>
    </rPh>
    <phoneticPr fontId="2"/>
  </si>
  <si>
    <t>繰入金</t>
    <rPh sb="0" eb="1">
      <t>クリイ</t>
    </rPh>
    <rPh sb="1" eb="2">
      <t>イ</t>
    </rPh>
    <rPh sb="2" eb="3">
      <t>キン</t>
    </rPh>
    <phoneticPr fontId="2"/>
  </si>
  <si>
    <t>繰越金</t>
    <rPh sb="0" eb="2">
      <t>クリコシ</t>
    </rPh>
    <rPh sb="2" eb="3">
      <t>キン</t>
    </rPh>
    <phoneticPr fontId="2"/>
  </si>
  <si>
    <t>予備費（補充額）</t>
    <rPh sb="4" eb="6">
      <t>ホジュウ</t>
    </rPh>
    <rPh sb="6" eb="7">
      <t>ガク</t>
    </rPh>
    <phoneticPr fontId="2"/>
  </si>
  <si>
    <t>特別区民税</t>
  </si>
  <si>
    <t>軽自動車税</t>
  </si>
  <si>
    <t>特別区たばこ税</t>
  </si>
  <si>
    <t>鉱産税</t>
  </si>
  <si>
    <t>ゴルフ場利用税交付金</t>
  </si>
  <si>
    <t>自動車重量譲与税</t>
  </si>
  <si>
    <t>航空機燃料譲与税</t>
  </si>
  <si>
    <t>基準財政収入額Ａ</t>
  </si>
  <si>
    <t>経常的経費</t>
  </si>
  <si>
    <t>投資的経費</t>
  </si>
  <si>
    <t>基準財政需要額Ｂ</t>
  </si>
  <si>
    <t>差引(Ｂ－Ａ)</t>
  </si>
  <si>
    <t>普通交付金</t>
  </si>
  <si>
    <t>特別交付金</t>
  </si>
  <si>
    <t>固定資産税</t>
  </si>
  <si>
    <t>特別土地保有税</t>
  </si>
  <si>
    <t>基準財政収入額</t>
    <rPh sb="0" eb="2">
      <t>キジュン</t>
    </rPh>
    <rPh sb="2" eb="4">
      <t>ザイセイ</t>
    </rPh>
    <rPh sb="4" eb="6">
      <t>シュウニュウ</t>
    </rPh>
    <rPh sb="6" eb="7">
      <t>ガク</t>
    </rPh>
    <phoneticPr fontId="2"/>
  </si>
  <si>
    <t>特別区税</t>
    <rPh sb="0" eb="2">
      <t>トクベツ</t>
    </rPh>
    <rPh sb="2" eb="3">
      <t>ク</t>
    </rPh>
    <rPh sb="3" eb="4">
      <t>ゼイ</t>
    </rPh>
    <phoneticPr fontId="2"/>
  </si>
  <si>
    <t>基準財政需要額</t>
    <rPh sb="0" eb="2">
      <t>キジュン</t>
    </rPh>
    <rPh sb="2" eb="4">
      <t>ザイセイ</t>
    </rPh>
    <rPh sb="4" eb="6">
      <t>ジュヨウ</t>
    </rPh>
    <rPh sb="6" eb="7">
      <t>ガク</t>
    </rPh>
    <phoneticPr fontId="2"/>
  </si>
  <si>
    <t>内訳</t>
    <rPh sb="0" eb="2">
      <t>ウチワケ</t>
    </rPh>
    <phoneticPr fontId="2"/>
  </si>
  <si>
    <t>調整交付金</t>
    <rPh sb="0" eb="2">
      <t>チョウセイ</t>
    </rPh>
    <rPh sb="2" eb="5">
      <t>コウフキン</t>
    </rPh>
    <phoneticPr fontId="2"/>
  </si>
  <si>
    <t>調整税等</t>
    <rPh sb="0" eb="2">
      <t>チョウセイ</t>
    </rPh>
    <rPh sb="2" eb="3">
      <t>ゼイ</t>
    </rPh>
    <rPh sb="3" eb="4">
      <t>トウ</t>
    </rPh>
    <phoneticPr fontId="2"/>
  </si>
  <si>
    <t>市町村民税法人分</t>
    <rPh sb="4" eb="5">
      <t>ゼイ</t>
    </rPh>
    <phoneticPr fontId="2"/>
  </si>
  <si>
    <t>基本額</t>
    <rPh sb="0" eb="2">
      <t>キホン</t>
    </rPh>
    <rPh sb="2" eb="3">
      <t>ガク</t>
    </rPh>
    <phoneticPr fontId="2"/>
  </si>
  <si>
    <t>内訳</t>
  </si>
  <si>
    <t>(Ａ)</t>
  </si>
  <si>
    <t>(Ｂ)</t>
  </si>
  <si>
    <t>(Ｂ)－(Ａ)</t>
  </si>
  <si>
    <t>千代田</t>
  </si>
  <si>
    <t>中央</t>
  </si>
  <si>
    <t>港</t>
  </si>
  <si>
    <t>新宿</t>
  </si>
  <si>
    <t>文京</t>
  </si>
  <si>
    <t>台東</t>
  </si>
  <si>
    <t>墨田</t>
  </si>
  <si>
    <t>江東</t>
  </si>
  <si>
    <t>品川</t>
  </si>
  <si>
    <t>目黒</t>
  </si>
  <si>
    <t>大田</t>
  </si>
  <si>
    <t>世田谷</t>
  </si>
  <si>
    <t>渋谷</t>
  </si>
  <si>
    <t>中野</t>
  </si>
  <si>
    <t>杉並</t>
  </si>
  <si>
    <t>豊島</t>
  </si>
  <si>
    <t>北</t>
  </si>
  <si>
    <t>荒川</t>
  </si>
  <si>
    <t>板橋</t>
  </si>
  <si>
    <t>練馬</t>
  </si>
  <si>
    <t>足立</t>
  </si>
  <si>
    <t>葛飾</t>
  </si>
  <si>
    <t>江戸川</t>
  </si>
  <si>
    <t>調定額</t>
  </si>
  <si>
    <t>普通徴収</t>
  </si>
  <si>
    <t>過年度課税分</t>
  </si>
  <si>
    <t>滞納繰越分</t>
  </si>
  <si>
    <t>入湯税</t>
  </si>
  <si>
    <t>納税者（人）</t>
    <rPh sb="4" eb="5">
      <t>ヒト</t>
    </rPh>
    <phoneticPr fontId="2"/>
  </si>
  <si>
    <t>特別区民税</t>
    <rPh sb="0" eb="2">
      <t>トクベツ</t>
    </rPh>
    <rPh sb="2" eb="4">
      <t>クミン</t>
    </rPh>
    <rPh sb="4" eb="5">
      <t>ゼイ</t>
    </rPh>
    <phoneticPr fontId="2"/>
  </si>
  <si>
    <t>特別区たばこ税</t>
    <rPh sb="6" eb="7">
      <t>ゼイ</t>
    </rPh>
    <phoneticPr fontId="2"/>
  </si>
  <si>
    <t>区民税負担額</t>
  </si>
  <si>
    <t>区経費</t>
  </si>
  <si>
    <t>1人当たり</t>
    <rPh sb="2" eb="3">
      <t>ア</t>
    </rPh>
    <phoneticPr fontId="2"/>
  </si>
  <si>
    <t>1世帯当たり</t>
    <rPh sb="3" eb="4">
      <t>ア</t>
    </rPh>
    <phoneticPr fontId="2"/>
  </si>
  <si>
    <t>(注)  負担＝現年度調定額／人口（世帯）      経費＝一般会計歳出額／人口（世帯）</t>
    <rPh sb="5" eb="7">
      <t>フタン</t>
    </rPh>
    <rPh sb="8" eb="9">
      <t>ゲン</t>
    </rPh>
    <rPh sb="9" eb="10">
      <t>ネンド</t>
    </rPh>
    <rPh sb="10" eb="11">
      <t>ド</t>
    </rPh>
    <rPh sb="11" eb="12">
      <t>チョウテイ</t>
    </rPh>
    <rPh sb="12" eb="13">
      <t>サダ</t>
    </rPh>
    <rPh sb="13" eb="14">
      <t>ガク</t>
    </rPh>
    <rPh sb="15" eb="16">
      <t>ジン</t>
    </rPh>
    <rPh sb="16" eb="17">
      <t>コウ</t>
    </rPh>
    <rPh sb="18" eb="20">
      <t>セタイ</t>
    </rPh>
    <rPh sb="27" eb="29">
      <t>ケイヒ</t>
    </rPh>
    <rPh sb="30" eb="32">
      <t>イッパン</t>
    </rPh>
    <rPh sb="32" eb="34">
      <t>カイケイ</t>
    </rPh>
    <rPh sb="34" eb="36">
      <t>サイシュツ</t>
    </rPh>
    <rPh sb="36" eb="37">
      <t>ガク</t>
    </rPh>
    <rPh sb="38" eb="39">
      <t>ジン</t>
    </rPh>
    <rPh sb="39" eb="40">
      <t>コウ</t>
    </rPh>
    <rPh sb="41" eb="43">
      <t>セタイ</t>
    </rPh>
    <phoneticPr fontId="2"/>
  </si>
  <si>
    <t>原付自転車</t>
  </si>
  <si>
    <t>軽自動車等</t>
  </si>
  <si>
    <t>売渡し本数と一本当たりの単価の推移</t>
  </si>
  <si>
    <t>売渡し本数(千本）</t>
    <rPh sb="6" eb="7">
      <t>セン</t>
    </rPh>
    <rPh sb="7" eb="8">
      <t>ホン</t>
    </rPh>
    <phoneticPr fontId="2"/>
  </si>
  <si>
    <t>一箱当たり20本入の区税(円)</t>
    <rPh sb="13" eb="14">
      <t>エン</t>
    </rPh>
    <phoneticPr fontId="2"/>
  </si>
  <si>
    <t>一本当たり区税(円)</t>
    <rPh sb="8" eb="9">
      <t>エン</t>
    </rPh>
    <phoneticPr fontId="2"/>
  </si>
  <si>
    <t>収入額</t>
  </si>
  <si>
    <t>国税</t>
  </si>
  <si>
    <t>都税</t>
  </si>
  <si>
    <t>所得税</t>
  </si>
  <si>
    <t>源泉分</t>
  </si>
  <si>
    <t>申告分</t>
  </si>
  <si>
    <t>法人税</t>
  </si>
  <si>
    <t>相続・贈与税</t>
  </si>
  <si>
    <t>消費税･消費税及び地方消費税</t>
  </si>
  <si>
    <t>たばこ税</t>
  </si>
  <si>
    <t>酒税</t>
  </si>
  <si>
    <t>直接税</t>
    <rPh sb="0" eb="3">
      <t>チョクセツゼイ</t>
    </rPh>
    <phoneticPr fontId="2"/>
  </si>
  <si>
    <t>間接税</t>
    <rPh sb="0" eb="3">
      <t>カンセツゼイ</t>
    </rPh>
    <phoneticPr fontId="2"/>
  </si>
  <si>
    <t>都民税</t>
  </si>
  <si>
    <t>個人分</t>
  </si>
  <si>
    <t>法人分</t>
  </si>
  <si>
    <t>事業税</t>
  </si>
  <si>
    <t>不動産取得税</t>
  </si>
  <si>
    <t>都市計画税</t>
  </si>
  <si>
    <t>軽油引取税</t>
  </si>
  <si>
    <t>事業所税</t>
  </si>
  <si>
    <t>その他の都税</t>
  </si>
  <si>
    <t>ゴルフ場利用税</t>
  </si>
  <si>
    <t>本庁舎</t>
  </si>
  <si>
    <t>その他</t>
  </si>
  <si>
    <t>幼稚園</t>
  </si>
  <si>
    <t>小学校</t>
  </si>
  <si>
    <t>中学校</t>
  </si>
  <si>
    <t>公園・児童遊園</t>
  </si>
  <si>
    <t>その他の施設</t>
  </si>
  <si>
    <t>宅地</t>
  </si>
  <si>
    <t>単位：㎡  各年度末</t>
    <rPh sb="0" eb="2">
      <t>タンイ</t>
    </rPh>
    <phoneticPr fontId="2"/>
  </si>
  <si>
    <t>行政財産</t>
    <rPh sb="0" eb="2">
      <t>ギョウセイ</t>
    </rPh>
    <rPh sb="2" eb="4">
      <t>ザイサン</t>
    </rPh>
    <phoneticPr fontId="2"/>
  </si>
  <si>
    <t>公共用財産</t>
    <rPh sb="0" eb="3">
      <t>コウキョウヨウ</t>
    </rPh>
    <rPh sb="3" eb="5">
      <t>ザイサン</t>
    </rPh>
    <phoneticPr fontId="2"/>
  </si>
  <si>
    <t>普通財産</t>
    <rPh sb="0" eb="2">
      <t>フツウ</t>
    </rPh>
    <rPh sb="2" eb="4">
      <t>ザイサン</t>
    </rPh>
    <phoneticPr fontId="2"/>
  </si>
  <si>
    <t>（2）  目的別決算状況（一般会計）</t>
    <rPh sb="5" eb="7">
      <t>モクテキ</t>
    </rPh>
    <rPh sb="7" eb="8">
      <t>ベツ</t>
    </rPh>
    <rPh sb="8" eb="10">
      <t>ケッサン</t>
    </rPh>
    <rPh sb="10" eb="12">
      <t>ジョウキョウ</t>
    </rPh>
    <rPh sb="13" eb="15">
      <t>イッパン</t>
    </rPh>
    <rPh sb="15" eb="17">
      <t>カイケイ</t>
    </rPh>
    <phoneticPr fontId="2"/>
  </si>
  <si>
    <t>（3）  性質別決算状況（普通会計）</t>
    <rPh sb="5" eb="7">
      <t>セイシツ</t>
    </rPh>
    <rPh sb="7" eb="8">
      <t>ベツ</t>
    </rPh>
    <rPh sb="8" eb="10">
      <t>ケッサン</t>
    </rPh>
    <rPh sb="10" eb="12">
      <t>ジョウキョウ</t>
    </rPh>
    <rPh sb="13" eb="15">
      <t>フツウ</t>
    </rPh>
    <rPh sb="15" eb="17">
      <t>カイケイ</t>
    </rPh>
    <phoneticPr fontId="2"/>
  </si>
  <si>
    <t>（注）1　普通会計とは、自治体の財政状況の把握、地方財政の分析等のために用いられるもので、一般行政事務に係る経費を総称するもの。</t>
    <rPh sb="1" eb="2">
      <t>チュウ</t>
    </rPh>
    <phoneticPr fontId="2"/>
  </si>
  <si>
    <t>（4）  国民健康保険特別会計決算状況</t>
    <rPh sb="5" eb="7">
      <t>コクミン</t>
    </rPh>
    <rPh sb="7" eb="9">
      <t>ケンコウ</t>
    </rPh>
    <rPh sb="9" eb="11">
      <t>ホケン</t>
    </rPh>
    <rPh sb="11" eb="13">
      <t>トクベツ</t>
    </rPh>
    <rPh sb="13" eb="15">
      <t>カイケイ</t>
    </rPh>
    <rPh sb="15" eb="17">
      <t>ケッサン</t>
    </rPh>
    <rPh sb="17" eb="19">
      <t>ジョウキョウ</t>
    </rPh>
    <phoneticPr fontId="2"/>
  </si>
  <si>
    <t>金額</t>
    <rPh sb="0" eb="2">
      <t>キンガク</t>
    </rPh>
    <phoneticPr fontId="2"/>
  </si>
  <si>
    <t>構成比</t>
    <rPh sb="0" eb="3">
      <t>コウセイヒ</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</si>
  <si>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</si>
  <si>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</si>
  <si>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区民生活費</t>
    <rPh sb="2" eb="4">
      <t>セイカツ</t>
    </rPh>
    <phoneticPr fontId="2"/>
  </si>
  <si>
    <t>資源環境費</t>
    <rPh sb="0" eb="2">
      <t>シゲン</t>
    </rPh>
    <rPh sb="2" eb="4">
      <t>カンキョウ</t>
    </rPh>
    <rPh sb="4" eb="5">
      <t>ヒ</t>
    </rPh>
    <phoneticPr fontId="2"/>
  </si>
  <si>
    <t>予備費</t>
    <rPh sb="0" eb="3">
      <t>ヨビヒ</t>
    </rPh>
    <phoneticPr fontId="2"/>
  </si>
  <si>
    <t>財源不足額</t>
    <rPh sb="0" eb="2">
      <t>ザイゲン</t>
    </rPh>
    <rPh sb="2" eb="4">
      <t>フソク</t>
    </rPh>
    <rPh sb="4" eb="5">
      <t>ガク</t>
    </rPh>
    <phoneticPr fontId="2"/>
  </si>
  <si>
    <t>財源超過額</t>
    <rPh sb="0" eb="2">
      <t>ザイゲン</t>
    </rPh>
    <rPh sb="2" eb="4">
      <t>チョウカ</t>
    </rPh>
    <rPh sb="4" eb="5">
      <t>ガク</t>
    </rPh>
    <phoneticPr fontId="2"/>
  </si>
  <si>
    <t>当年度分</t>
    <rPh sb="0" eb="1">
      <t>トウ</t>
    </rPh>
    <rPh sb="1" eb="3">
      <t>ネンド</t>
    </rPh>
    <rPh sb="3" eb="4">
      <t>ブン</t>
    </rPh>
    <phoneticPr fontId="2"/>
  </si>
  <si>
    <t>収入額</t>
    <rPh sb="0" eb="2">
      <t>シュウニュウ</t>
    </rPh>
    <rPh sb="2" eb="3">
      <t>ガク</t>
    </rPh>
    <phoneticPr fontId="2"/>
  </si>
  <si>
    <t>土　　地</t>
    <rPh sb="0" eb="1">
      <t>ツチ</t>
    </rPh>
    <rPh sb="3" eb="4">
      <t>チ</t>
    </rPh>
    <phoneticPr fontId="2"/>
  </si>
  <si>
    <t>建　　物</t>
    <rPh sb="0" eb="1">
      <t>ケン</t>
    </rPh>
    <rPh sb="3" eb="4">
      <t>ブツ</t>
    </rPh>
    <phoneticPr fontId="2"/>
  </si>
  <si>
    <t>そ　の　他</t>
    <rPh sb="4" eb="5">
      <t>タ</t>
    </rPh>
    <phoneticPr fontId="2"/>
  </si>
  <si>
    <t>分担金及び負担金</t>
    <rPh sb="3" eb="4">
      <t>オヨ</t>
    </rPh>
    <phoneticPr fontId="2"/>
  </si>
  <si>
    <t>構成比</t>
    <rPh sb="0" eb="2">
      <t>コウセイ</t>
    </rPh>
    <rPh sb="2" eb="3">
      <t>ヒ</t>
    </rPh>
    <phoneticPr fontId="2"/>
  </si>
  <si>
    <t>地域支援事業費</t>
    <rPh sb="0" eb="2">
      <t>チイキ</t>
    </rPh>
    <rPh sb="2" eb="4">
      <t>シエン</t>
    </rPh>
    <rPh sb="4" eb="7">
      <t>ジギョウヒ</t>
    </rPh>
    <phoneticPr fontId="2"/>
  </si>
  <si>
    <t>公用財産</t>
    <rPh sb="0" eb="2">
      <t>コウヨウ</t>
    </rPh>
    <rPh sb="2" eb="4">
      <t>ザイサン</t>
    </rPh>
    <phoneticPr fontId="2"/>
  </si>
  <si>
    <t>歳　　出</t>
    <rPh sb="0" eb="1">
      <t>トシ</t>
    </rPh>
    <rPh sb="3" eb="4">
      <t>デ</t>
    </rPh>
    <phoneticPr fontId="2"/>
  </si>
  <si>
    <t>歳出合計</t>
    <rPh sb="0" eb="2">
      <t>サイシュツ</t>
    </rPh>
    <rPh sb="2" eb="4">
      <t>ゴウケイ</t>
    </rPh>
    <phoneticPr fontId="2"/>
  </si>
  <si>
    <t>後期高齢者医療保険料</t>
    <rPh sb="0" eb="2">
      <t>コウキ</t>
    </rPh>
    <rPh sb="2" eb="5">
      <t>コウレイシャ</t>
    </rPh>
    <rPh sb="5" eb="7">
      <t>イリョウ</t>
    </rPh>
    <rPh sb="7" eb="9">
      <t>ホケン</t>
    </rPh>
    <rPh sb="9" eb="10">
      <t>リョウ</t>
    </rPh>
    <phoneticPr fontId="2"/>
  </si>
  <si>
    <t>使用料及び手数料</t>
    <rPh sb="0" eb="3">
      <t>シヨウリョウ</t>
    </rPh>
    <rPh sb="3" eb="4">
      <t>オヨ</t>
    </rPh>
    <rPh sb="5" eb="7">
      <t>テスウ</t>
    </rPh>
    <rPh sb="7" eb="8">
      <t>リョウ</t>
    </rPh>
    <phoneticPr fontId="2"/>
  </si>
  <si>
    <t>総務費</t>
    <rPh sb="0" eb="3">
      <t>ソウムヒ</t>
    </rPh>
    <phoneticPr fontId="2"/>
  </si>
  <si>
    <t>広域連合納付金</t>
    <rPh sb="0" eb="2">
      <t>コウイキ</t>
    </rPh>
    <rPh sb="2" eb="4">
      <t>レンゴウ</t>
    </rPh>
    <rPh sb="4" eb="7">
      <t>ノウフキン</t>
    </rPh>
    <phoneticPr fontId="2"/>
  </si>
  <si>
    <t>葬祭費</t>
    <rPh sb="0" eb="2">
      <t>ソウサイ</t>
    </rPh>
    <rPh sb="2" eb="3">
      <t>ヒ</t>
    </rPh>
    <phoneticPr fontId="2"/>
  </si>
  <si>
    <t>保健事業費</t>
    <rPh sb="0" eb="2">
      <t>ホケン</t>
    </rPh>
    <rPh sb="2" eb="5">
      <t>ジギョウヒ</t>
    </rPh>
    <phoneticPr fontId="2"/>
  </si>
  <si>
    <t>諸支出金</t>
    <rPh sb="0" eb="1">
      <t>ショ</t>
    </rPh>
    <rPh sb="1" eb="4">
      <t>シシュツキン</t>
    </rPh>
    <phoneticPr fontId="2"/>
  </si>
  <si>
    <t>（1）  財政状況の推移（一般会計決算額）</t>
  </si>
  <si>
    <t>　　　金額</t>
  </si>
  <si>
    <t>翌年度に繰り越すべき財源Ｄ</t>
  </si>
  <si>
    <t>単年度収支(Ｅの対前年度増加額)</t>
  </si>
  <si>
    <t>×100</t>
  </si>
  <si>
    <t>-</t>
  </si>
  <si>
    <t>国庫支出金</t>
    <rPh sb="0" eb="2">
      <t>コッコ</t>
    </rPh>
    <rPh sb="2" eb="4">
      <t>シシュツ</t>
    </rPh>
    <rPh sb="4" eb="5">
      <t>キン</t>
    </rPh>
    <phoneticPr fontId="2"/>
  </si>
  <si>
    <t>　　  　　　       　　　　　　　　　　＋地方譲与税＋交通安全対策特別交付金＋財政調整普通交付金+臨時財政対策債発行可能額（20年度から）</t>
    <rPh sb="53" eb="55">
      <t>リンジ</t>
    </rPh>
    <rPh sb="55" eb="57">
      <t>ザイセイ</t>
    </rPh>
    <rPh sb="57" eb="59">
      <t>タイサク</t>
    </rPh>
    <rPh sb="59" eb="60">
      <t>サイ</t>
    </rPh>
    <rPh sb="60" eb="62">
      <t>ハッコウ</t>
    </rPh>
    <rPh sb="62" eb="65">
      <t>カノウガク</t>
    </rPh>
    <rPh sb="68" eb="70">
      <t>ネンド</t>
    </rPh>
    <phoneticPr fontId="2"/>
  </si>
  <si>
    <t>-</t>
    <phoneticPr fontId="2"/>
  </si>
  <si>
    <t>台　数</t>
    <phoneticPr fontId="2"/>
  </si>
  <si>
    <t>（単位：千円、％）</t>
    <rPh sb="1" eb="3">
      <t>タンイ</t>
    </rPh>
    <rPh sb="4" eb="6">
      <t>センエン</t>
    </rPh>
    <phoneticPr fontId="2"/>
  </si>
  <si>
    <t>特別区交付金</t>
    <rPh sb="0" eb="3">
      <t>トクベツク</t>
    </rPh>
    <rPh sb="3" eb="6">
      <t>コウフキン</t>
    </rPh>
    <phoneticPr fontId="2"/>
  </si>
  <si>
    <t>歳入合計</t>
    <rPh sb="0" eb="2">
      <t>サイニュウ</t>
    </rPh>
    <phoneticPr fontId="2"/>
  </si>
  <si>
    <t>普通建設事業費</t>
    <rPh sb="4" eb="6">
      <t>ジギョウ</t>
    </rPh>
    <phoneticPr fontId="2"/>
  </si>
  <si>
    <t>歳出合計</t>
    <rPh sb="0" eb="2">
      <t>サイシュツ</t>
    </rPh>
    <phoneticPr fontId="2"/>
  </si>
  <si>
    <t>（5）  介護保険特別会計決算状況</t>
    <rPh sb="5" eb="7">
      <t>カイゴ</t>
    </rPh>
    <rPh sb="7" eb="9">
      <t>ホケン</t>
    </rPh>
    <rPh sb="9" eb="11">
      <t>トクベツ</t>
    </rPh>
    <rPh sb="11" eb="13">
      <t>カイケイ</t>
    </rPh>
    <rPh sb="13" eb="15">
      <t>ケッサン</t>
    </rPh>
    <rPh sb="15" eb="17">
      <t>ジョウキョウ</t>
    </rPh>
    <phoneticPr fontId="2"/>
  </si>
  <si>
    <t>（6） 後期高齢者医療特別会計決算状況</t>
    <rPh sb="4" eb="6">
      <t>コウキ</t>
    </rPh>
    <rPh sb="6" eb="9">
      <t>コウレイシャ</t>
    </rPh>
    <rPh sb="9" eb="11">
      <t>イリョウ</t>
    </rPh>
    <rPh sb="11" eb="13">
      <t>トクベツ</t>
    </rPh>
    <rPh sb="13" eb="15">
      <t>カイケイ</t>
    </rPh>
    <rPh sb="15" eb="17">
      <t>ケッサン</t>
    </rPh>
    <rPh sb="17" eb="19">
      <t>ジョウキョウ</t>
    </rPh>
    <phoneticPr fontId="2"/>
  </si>
  <si>
    <t>（7）  都区財政調整（当初見込額）</t>
    <rPh sb="5" eb="6">
      <t>ト</t>
    </rPh>
    <rPh sb="6" eb="7">
      <t>ク</t>
    </rPh>
    <rPh sb="7" eb="9">
      <t>ザイセイ</t>
    </rPh>
    <rPh sb="9" eb="11">
      <t>チョウセイ</t>
    </rPh>
    <rPh sb="12" eb="14">
      <t>トウショ</t>
    </rPh>
    <rPh sb="14" eb="16">
      <t>ミコミ</t>
    </rPh>
    <rPh sb="16" eb="17">
      <t>ガク</t>
    </rPh>
    <phoneticPr fontId="2"/>
  </si>
  <si>
    <t>（9）  特別区税（調定額）の推移</t>
    <rPh sb="5" eb="7">
      <t>トクベツ</t>
    </rPh>
    <rPh sb="7" eb="8">
      <t>ク</t>
    </rPh>
    <rPh sb="8" eb="9">
      <t>ゼイ</t>
    </rPh>
    <rPh sb="10" eb="11">
      <t>チョウ</t>
    </rPh>
    <rPh sb="11" eb="13">
      <t>テイガク</t>
    </rPh>
    <rPh sb="15" eb="17">
      <t>スイイ</t>
    </rPh>
    <phoneticPr fontId="2"/>
  </si>
  <si>
    <t>（10）  区民税負担額・区経費の推移</t>
    <rPh sb="6" eb="8">
      <t>クミン</t>
    </rPh>
    <rPh sb="8" eb="11">
      <t>ゼイフタン</t>
    </rPh>
    <rPh sb="11" eb="12">
      <t>ガク</t>
    </rPh>
    <rPh sb="13" eb="14">
      <t>ク</t>
    </rPh>
    <rPh sb="14" eb="16">
      <t>ケイヒ</t>
    </rPh>
    <rPh sb="17" eb="19">
      <t>スイイ</t>
    </rPh>
    <phoneticPr fontId="2"/>
  </si>
  <si>
    <t>（11）  軽自動車税課税台数の推移</t>
    <rPh sb="6" eb="10">
      <t>ケイジドウシャ</t>
    </rPh>
    <rPh sb="10" eb="11">
      <t>ゼイ</t>
    </rPh>
    <rPh sb="11" eb="13">
      <t>カゼイ</t>
    </rPh>
    <rPh sb="13" eb="15">
      <t>ダイスウ</t>
    </rPh>
    <rPh sb="16" eb="18">
      <t>スイイ</t>
    </rPh>
    <phoneticPr fontId="2"/>
  </si>
  <si>
    <t>（12）  特別区たばこ税の推移</t>
    <rPh sb="6" eb="8">
      <t>トクベツ</t>
    </rPh>
    <rPh sb="8" eb="9">
      <t>ク</t>
    </rPh>
    <rPh sb="12" eb="13">
      <t>ゼイ</t>
    </rPh>
    <rPh sb="14" eb="16">
      <t>スイイ</t>
    </rPh>
    <phoneticPr fontId="2"/>
  </si>
  <si>
    <t>（13）  墨田区の国税・都税・特別区税（現年課税分＋滞納繰越分の収入額）の推移</t>
    <rPh sb="6" eb="9">
      <t>スミダク</t>
    </rPh>
    <rPh sb="10" eb="12">
      <t>コクゼイ</t>
    </rPh>
    <rPh sb="13" eb="15">
      <t>トゼイ</t>
    </rPh>
    <rPh sb="16" eb="19">
      <t>トクベツク</t>
    </rPh>
    <rPh sb="19" eb="20">
      <t>ゼイ</t>
    </rPh>
    <rPh sb="21" eb="22">
      <t>ウツツ</t>
    </rPh>
    <rPh sb="22" eb="23">
      <t>ドシ</t>
    </rPh>
    <rPh sb="23" eb="25">
      <t>カゼイ</t>
    </rPh>
    <rPh sb="25" eb="26">
      <t>ブン</t>
    </rPh>
    <rPh sb="27" eb="29">
      <t>タイノウ</t>
    </rPh>
    <rPh sb="29" eb="31">
      <t>クリコシ</t>
    </rPh>
    <rPh sb="31" eb="32">
      <t>ブン</t>
    </rPh>
    <rPh sb="33" eb="35">
      <t>シュウニュウ</t>
    </rPh>
    <rPh sb="35" eb="36">
      <t>ガク</t>
    </rPh>
    <rPh sb="38" eb="40">
      <t>スイイ</t>
    </rPh>
    <phoneticPr fontId="2"/>
  </si>
  <si>
    <t>（14）  墨田区の国税（現年分＋過年分）の推移</t>
    <rPh sb="6" eb="9">
      <t>スミダク</t>
    </rPh>
    <rPh sb="10" eb="12">
      <t>コクゼイ</t>
    </rPh>
    <rPh sb="13" eb="14">
      <t>ウツツ</t>
    </rPh>
    <rPh sb="14" eb="15">
      <t>ドシ</t>
    </rPh>
    <rPh sb="15" eb="16">
      <t>ブン</t>
    </rPh>
    <rPh sb="17" eb="18">
      <t>カ</t>
    </rPh>
    <rPh sb="18" eb="19">
      <t>ドシ</t>
    </rPh>
    <rPh sb="19" eb="20">
      <t>ブン</t>
    </rPh>
    <rPh sb="22" eb="24">
      <t>スイイ</t>
    </rPh>
    <phoneticPr fontId="2"/>
  </si>
  <si>
    <t>（15）  墨田区の都税（現年課税分の収入額）の推移</t>
    <rPh sb="6" eb="9">
      <t>スミダク</t>
    </rPh>
    <rPh sb="10" eb="12">
      <t>トゼイ</t>
    </rPh>
    <rPh sb="13" eb="14">
      <t>ウツツ</t>
    </rPh>
    <rPh sb="14" eb="15">
      <t>ドシ</t>
    </rPh>
    <rPh sb="15" eb="17">
      <t>カゼイ</t>
    </rPh>
    <rPh sb="17" eb="18">
      <t>ブン</t>
    </rPh>
    <rPh sb="19" eb="21">
      <t>シュウニュウ</t>
    </rPh>
    <rPh sb="21" eb="22">
      <t>ガク</t>
    </rPh>
    <rPh sb="24" eb="26">
      <t>スイイ</t>
    </rPh>
    <phoneticPr fontId="2"/>
  </si>
  <si>
    <t>（16）　区有財産の推移</t>
    <rPh sb="5" eb="6">
      <t>ク</t>
    </rPh>
    <rPh sb="6" eb="7">
      <t>ユウ</t>
    </rPh>
    <rPh sb="7" eb="9">
      <t>ザイサン</t>
    </rPh>
    <rPh sb="10" eb="12">
      <t>スイイ</t>
    </rPh>
    <phoneticPr fontId="2"/>
  </si>
  <si>
    <t>給与特別徴収</t>
    <rPh sb="0" eb="2">
      <t>キュウヨ</t>
    </rPh>
    <phoneticPr fontId="2"/>
  </si>
  <si>
    <t>区         分</t>
    <phoneticPr fontId="2"/>
  </si>
  <si>
    <t>（単位:千円、％）</t>
    <phoneticPr fontId="2"/>
  </si>
  <si>
    <t>繰入金</t>
    <phoneticPr fontId="2"/>
  </si>
  <si>
    <t>諸収入</t>
    <phoneticPr fontId="2"/>
  </si>
  <si>
    <t>債務負担行為額</t>
  </si>
  <si>
    <t>指標値</t>
    <rPh sb="0" eb="2">
      <t>シヒョウ</t>
    </rPh>
    <rPh sb="2" eb="3">
      <t>チ</t>
    </rPh>
    <phoneticPr fontId="2"/>
  </si>
  <si>
    <t>（単位:千円）</t>
    <phoneticPr fontId="2"/>
  </si>
  <si>
    <t>特例加減算額</t>
    <rPh sb="2" eb="3">
      <t>カ</t>
    </rPh>
    <rPh sb="3" eb="4">
      <t>ゲン</t>
    </rPh>
    <rPh sb="4" eb="5">
      <t>ザン</t>
    </rPh>
    <rPh sb="5" eb="6">
      <t>ガク</t>
    </rPh>
    <phoneticPr fontId="2"/>
  </si>
  <si>
    <t>（単位:千円 ）</t>
    <phoneticPr fontId="2"/>
  </si>
  <si>
    <t>土地家屋分</t>
    <rPh sb="4" eb="5">
      <t>ブン</t>
    </rPh>
    <phoneticPr fontId="2"/>
  </si>
  <si>
    <t>償却資産分</t>
    <rPh sb="4" eb="5">
      <t>ブン</t>
    </rPh>
    <phoneticPr fontId="2"/>
  </si>
  <si>
    <t>実質単年度収支　　　　 注１</t>
    <rPh sb="12" eb="13">
      <t>チュウ</t>
    </rPh>
    <phoneticPr fontId="2"/>
  </si>
  <si>
    <t>注1　実質単年度収支 ＝ 単年度収支＋財政調整基金積立金＋地方債繰上償還額－財政調整基金取崩額</t>
    <rPh sb="0" eb="1">
      <t>チュウ</t>
    </rPh>
    <phoneticPr fontId="2"/>
  </si>
  <si>
    <t>手数料</t>
    <phoneticPr fontId="2"/>
  </si>
  <si>
    <t>地方揮発油譲与税</t>
    <phoneticPr fontId="2"/>
  </si>
  <si>
    <t>調整率(％)</t>
    <phoneticPr fontId="2"/>
  </si>
  <si>
    <t>所管課</t>
    <rPh sb="0" eb="2">
      <t>ショカン</t>
    </rPh>
    <rPh sb="2" eb="3">
      <t>カ</t>
    </rPh>
    <phoneticPr fontId="2"/>
  </si>
  <si>
    <t>タイトル</t>
    <phoneticPr fontId="2"/>
  </si>
  <si>
    <t>注記</t>
    <rPh sb="0" eb="2">
      <t>チュウキ</t>
    </rPh>
    <phoneticPr fontId="2"/>
  </si>
  <si>
    <t>財政担当</t>
    <rPh sb="0" eb="2">
      <t>ザイセイ</t>
    </rPh>
    <rPh sb="2" eb="4">
      <t>タントウ</t>
    </rPh>
    <phoneticPr fontId="2"/>
  </si>
  <si>
    <t>国保年金課</t>
    <rPh sb="0" eb="2">
      <t>コクホ</t>
    </rPh>
    <rPh sb="2" eb="4">
      <t>ネンキン</t>
    </rPh>
    <rPh sb="4" eb="5">
      <t>カ</t>
    </rPh>
    <phoneticPr fontId="2"/>
  </si>
  <si>
    <t>介護保険課</t>
    <rPh sb="0" eb="2">
      <t>カイゴ</t>
    </rPh>
    <rPh sb="2" eb="5">
      <t>ホケンカ</t>
    </rPh>
    <phoneticPr fontId="2"/>
  </si>
  <si>
    <t>税務課</t>
    <rPh sb="0" eb="2">
      <t>ゼイム</t>
    </rPh>
    <rPh sb="2" eb="3">
      <t>カ</t>
    </rPh>
    <phoneticPr fontId="2"/>
  </si>
  <si>
    <t>タイトル</t>
    <phoneticPr fontId="2"/>
  </si>
  <si>
    <t>構成比</t>
    <phoneticPr fontId="2"/>
  </si>
  <si>
    <t>税務課</t>
    <rPh sb="0" eb="3">
      <t>ゼイムカ</t>
    </rPh>
    <phoneticPr fontId="2"/>
  </si>
  <si>
    <t>公債費負担比率（普通） 注6</t>
    <rPh sb="3" eb="5">
      <t>フタン</t>
    </rPh>
    <rPh sb="5" eb="7">
      <t>ヒリツ</t>
    </rPh>
    <rPh sb="8" eb="10">
      <t>フツウ</t>
    </rPh>
    <rPh sb="12" eb="13">
      <t>チュウ</t>
    </rPh>
    <phoneticPr fontId="2"/>
  </si>
  <si>
    <t xml:space="preserve">   5 実質収支比率  ＝ 実質収支÷標準財政規模×100｛( )書きは標準財政規模に臨時財政対策債発行可能額を含めない場合の数値｝</t>
    <rPh sb="34" eb="35">
      <t>ガ</t>
    </rPh>
    <rPh sb="37" eb="39">
      <t>ヒョウジュン</t>
    </rPh>
    <rPh sb="39" eb="41">
      <t>ザイセイ</t>
    </rPh>
    <rPh sb="41" eb="43">
      <t>キボ</t>
    </rPh>
    <rPh sb="44" eb="46">
      <t>リンジ</t>
    </rPh>
    <rPh sb="46" eb="48">
      <t>ザイセイ</t>
    </rPh>
    <rPh sb="48" eb="50">
      <t>タイサク</t>
    </rPh>
    <rPh sb="50" eb="51">
      <t>サイ</t>
    </rPh>
    <rPh sb="51" eb="53">
      <t>ハッコウ</t>
    </rPh>
    <rPh sb="53" eb="56">
      <t>カノウガク</t>
    </rPh>
    <rPh sb="57" eb="58">
      <t>フク</t>
    </rPh>
    <rPh sb="61" eb="63">
      <t>バアイ</t>
    </rPh>
    <rPh sb="64" eb="66">
      <t>スウチ</t>
    </rPh>
    <phoneticPr fontId="2"/>
  </si>
  <si>
    <t>（単位:台、％）</t>
    <phoneticPr fontId="2"/>
  </si>
  <si>
    <t xml:space="preserve">      平成25年度から、臨時財政対策債発行可能額の算出方法の見直しにより、特別区において発行可能額が皆減となっている。</t>
    <rPh sb="6" eb="8">
      <t>ヘイセイ</t>
    </rPh>
    <rPh sb="10" eb="12">
      <t>ネンド</t>
    </rPh>
    <rPh sb="15" eb="17">
      <t>リンジ</t>
    </rPh>
    <rPh sb="17" eb="19">
      <t>ザイセイ</t>
    </rPh>
    <rPh sb="19" eb="21">
      <t>タイサク</t>
    </rPh>
    <rPh sb="21" eb="22">
      <t>サイ</t>
    </rPh>
    <rPh sb="22" eb="24">
      <t>ハッコウ</t>
    </rPh>
    <rPh sb="24" eb="27">
      <t>カノウガク</t>
    </rPh>
    <rPh sb="28" eb="30">
      <t>サンシュツ</t>
    </rPh>
    <rPh sb="30" eb="32">
      <t>ホウホウ</t>
    </rPh>
    <rPh sb="33" eb="35">
      <t>ミナオ</t>
    </rPh>
    <rPh sb="40" eb="43">
      <t>トクベツク</t>
    </rPh>
    <rPh sb="47" eb="49">
      <t>ハッコウ</t>
    </rPh>
    <rPh sb="49" eb="52">
      <t>カノウガク</t>
    </rPh>
    <rPh sb="53" eb="54">
      <t>ミナ</t>
    </rPh>
    <rPh sb="54" eb="55">
      <t>ゲン</t>
    </rPh>
    <phoneticPr fontId="2"/>
  </si>
  <si>
    <t>現年度課税分</t>
    <rPh sb="0" eb="2">
      <t>ゲンネン</t>
    </rPh>
    <rPh sb="2" eb="3">
      <t>ド</t>
    </rPh>
    <rPh sb="3" eb="5">
      <t>カゼイ</t>
    </rPh>
    <rPh sb="5" eb="6">
      <t>ブン</t>
    </rPh>
    <phoneticPr fontId="2"/>
  </si>
  <si>
    <t>（注）</t>
    <rPh sb="1" eb="2">
      <t>チュウ</t>
    </rPh>
    <phoneticPr fontId="2"/>
  </si>
  <si>
    <t>1　収入額は、千円未満四捨五入のため、内訳の合計は必ずしも小計、合計とは一致しない。</t>
    <phoneticPr fontId="2"/>
  </si>
  <si>
    <t xml:space="preserve">　 　 </t>
    <phoneticPr fontId="2"/>
  </si>
  <si>
    <t xml:space="preserve">　  </t>
    <phoneticPr fontId="2"/>
  </si>
  <si>
    <t xml:space="preserve">   6 公債費負担比率 ＝ 公債費充当一般財源÷一般財源総額</t>
    <rPh sb="5" eb="7">
      <t>コウサイ</t>
    </rPh>
    <rPh sb="7" eb="8">
      <t>ヒ</t>
    </rPh>
    <rPh sb="8" eb="10">
      <t>フタン</t>
    </rPh>
    <rPh sb="10" eb="12">
      <t>ヒリツ</t>
    </rPh>
    <rPh sb="15" eb="17">
      <t>コウサイ</t>
    </rPh>
    <rPh sb="17" eb="18">
      <t>ヒ</t>
    </rPh>
    <rPh sb="18" eb="20">
      <t>ジュウトウ</t>
    </rPh>
    <rPh sb="20" eb="22">
      <t>イッパン</t>
    </rPh>
    <rPh sb="22" eb="24">
      <t>ザイゲン</t>
    </rPh>
    <rPh sb="25" eb="27">
      <t>イッパン</t>
    </rPh>
    <rPh sb="27" eb="29">
      <t>ザイゲン</t>
    </rPh>
    <rPh sb="29" eb="31">
      <t>ソウガク</t>
    </rPh>
    <phoneticPr fontId="2"/>
  </si>
  <si>
    <t>（単位:円、％）</t>
    <phoneticPr fontId="2"/>
  </si>
  <si>
    <t>産業観光費　</t>
    <rPh sb="0" eb="2">
      <t>サンギョウ</t>
    </rPh>
    <rPh sb="2" eb="4">
      <t>カンコウ</t>
    </rPh>
    <rPh sb="4" eb="5">
      <t>ヒ</t>
    </rPh>
    <phoneticPr fontId="2"/>
  </si>
  <si>
    <t xml:space="preserve">基準財政需要額（普通）　　 　 </t>
    <rPh sb="8" eb="10">
      <t>フツウ</t>
    </rPh>
    <phoneticPr fontId="2"/>
  </si>
  <si>
    <t>基準財政収入額（普通）注2</t>
    <rPh sb="8" eb="10">
      <t>フツウ</t>
    </rPh>
    <rPh sb="11" eb="12">
      <t>チュウ</t>
    </rPh>
    <phoneticPr fontId="2"/>
  </si>
  <si>
    <t>標準財政規模（普通）　 注3</t>
    <phoneticPr fontId="2"/>
  </si>
  <si>
    <t>財政力指数（普通）　　   注4</t>
    <phoneticPr fontId="2"/>
  </si>
  <si>
    <t>実質収支比率（普通）  　注5</t>
    <phoneticPr fontId="2"/>
  </si>
  <si>
    <t>公債費比率（普通）　  　 注7</t>
    <phoneticPr fontId="2"/>
  </si>
  <si>
    <t>経常収支比率（普通）  　注8</t>
    <phoneticPr fontId="2"/>
  </si>
  <si>
    <t>平成29年度</t>
    <rPh sb="0" eb="2">
      <t>ヘイセイ</t>
    </rPh>
    <rPh sb="4" eb="5">
      <t>ネン</t>
    </rPh>
    <phoneticPr fontId="2"/>
  </si>
  <si>
    <t>-税務課、東京国税局、墨田都税事務所-</t>
    <rPh sb="1" eb="4">
      <t>ゼイムカ</t>
    </rPh>
    <phoneticPr fontId="2"/>
  </si>
  <si>
    <t>資料提供：東京国税局</t>
    <rPh sb="0" eb="2">
      <t>シリョウ</t>
    </rPh>
    <rPh sb="2" eb="4">
      <t>テイキョウ</t>
    </rPh>
    <rPh sb="5" eb="7">
      <t>トウキョウ</t>
    </rPh>
    <rPh sb="7" eb="10">
      <t>コクゼイキョク</t>
    </rPh>
    <phoneticPr fontId="2"/>
  </si>
  <si>
    <t>資料提供：墨田都税事務所</t>
    <rPh sb="0" eb="1">
      <t>シリョウ</t>
    </rPh>
    <rPh sb="1" eb="3">
      <t>テイキョウ</t>
    </rPh>
    <rPh sb="4" eb="6">
      <t>スミダ</t>
    </rPh>
    <rPh sb="6" eb="8">
      <t>トゼイ</t>
    </rPh>
    <rPh sb="8" eb="10">
      <t>ジム</t>
    </rPh>
    <rPh sb="10" eb="11">
      <t>ショ</t>
    </rPh>
    <phoneticPr fontId="2"/>
  </si>
  <si>
    <t>,</t>
    <phoneticPr fontId="2"/>
  </si>
  <si>
    <t>2　間接税の「印紙税、登録免許税、その他」は「その他」として集計した。</t>
    <rPh sb="9" eb="10">
      <t>ゼイ</t>
    </rPh>
    <phoneticPr fontId="2"/>
  </si>
  <si>
    <t xml:space="preserve">実質赤字比率　　　　   　注9　　　 　　         </t>
    <rPh sb="14" eb="15">
      <t>チュウ</t>
    </rPh>
    <phoneticPr fontId="2"/>
  </si>
  <si>
    <r>
      <t xml:space="preserve">連結実質赤字比率　     </t>
    </r>
    <r>
      <rPr>
        <sz val="10.5"/>
        <rFont val="ＭＳ Ｐゴシック"/>
        <family val="3"/>
        <charset val="128"/>
      </rPr>
      <t>注</t>
    </r>
    <r>
      <rPr>
        <sz val="10"/>
        <rFont val="ＭＳ Ｐゴシック"/>
        <family val="3"/>
        <charset val="128"/>
      </rPr>
      <t>10</t>
    </r>
    <r>
      <rPr>
        <sz val="11"/>
        <rFont val="ＭＳ Ｐゴシック"/>
        <family val="3"/>
        <charset val="128"/>
      </rPr>
      <t xml:space="preserve"> 　  </t>
    </r>
    <rPh sb="14" eb="15">
      <t>チュウ</t>
    </rPh>
    <phoneticPr fontId="2"/>
  </si>
  <si>
    <r>
      <t>実質公債費比率　　   　 注</t>
    </r>
    <r>
      <rPr>
        <sz val="10"/>
        <rFont val="ＭＳ Ｐゴシック"/>
        <family val="3"/>
        <charset val="128"/>
      </rPr>
      <t xml:space="preserve">11 </t>
    </r>
    <r>
      <rPr>
        <sz val="11"/>
        <rFont val="ＭＳ Ｐゴシック"/>
        <family val="3"/>
        <charset val="128"/>
      </rPr>
      <t xml:space="preserve">　 　　    </t>
    </r>
    <rPh sb="14" eb="15">
      <t>チュウ</t>
    </rPh>
    <phoneticPr fontId="2"/>
  </si>
  <si>
    <r>
      <t>将来負担比率　　　     　注</t>
    </r>
    <r>
      <rPr>
        <sz val="10"/>
        <rFont val="ＭＳ Ｐゴシック"/>
        <family val="3"/>
        <charset val="128"/>
      </rPr>
      <t>12</t>
    </r>
    <r>
      <rPr>
        <sz val="11"/>
        <rFont val="ＭＳ Ｐゴシック"/>
        <family val="3"/>
        <charset val="128"/>
      </rPr>
      <t xml:space="preserve"> 　　　　　        </t>
    </r>
    <rPh sb="15" eb="16">
      <t>チュウ</t>
    </rPh>
    <phoneticPr fontId="2"/>
  </si>
  <si>
    <t>　　　３　収入額は還付未済額を含む。また、千円未満四捨五入のため、内訳の合計は必ずしも小計、合計とは一致しない。</t>
    <phoneticPr fontId="2"/>
  </si>
  <si>
    <t>平成30年度</t>
    <rPh sb="0" eb="2">
      <t>ヘイセイ</t>
    </rPh>
    <rPh sb="4" eb="5">
      <t>ネン</t>
    </rPh>
    <phoneticPr fontId="2"/>
  </si>
  <si>
    <t>平成30年度</t>
    <rPh sb="0" eb="2">
      <t>ヘイセイ</t>
    </rPh>
    <rPh sb="4" eb="5">
      <t>ネン</t>
    </rPh>
    <rPh sb="5" eb="6">
      <t>ド</t>
    </rPh>
    <phoneticPr fontId="2"/>
  </si>
  <si>
    <t>－</t>
    <phoneticPr fontId="2"/>
  </si>
  <si>
    <t>国民健康保険事業費納付金</t>
    <rPh sb="0" eb="2">
      <t>コクミン</t>
    </rPh>
    <rPh sb="2" eb="4">
      <t>ケンコウ</t>
    </rPh>
    <rPh sb="4" eb="6">
      <t>ホケン</t>
    </rPh>
    <rPh sb="6" eb="8">
      <t>ジギョウ</t>
    </rPh>
    <rPh sb="8" eb="9">
      <t>ヒ</t>
    </rPh>
    <rPh sb="9" eb="12">
      <t>ノウフキン</t>
    </rPh>
    <phoneticPr fontId="2"/>
  </si>
  <si>
    <t>財政安定化基金拠出金</t>
    <rPh sb="0" eb="2">
      <t>ザイセイ</t>
    </rPh>
    <rPh sb="2" eb="5">
      <t>アンテイカ</t>
    </rPh>
    <rPh sb="5" eb="7">
      <t>キキン</t>
    </rPh>
    <rPh sb="7" eb="10">
      <t>キョシュツキン</t>
    </rPh>
    <phoneticPr fontId="2"/>
  </si>
  <si>
    <t>環境性能割</t>
    <rPh sb="0" eb="2">
      <t>カンキョウ</t>
    </rPh>
    <rPh sb="2" eb="4">
      <t>セイノウ</t>
    </rPh>
    <rPh sb="4" eb="5">
      <t>ワリ</t>
    </rPh>
    <phoneticPr fontId="2"/>
  </si>
  <si>
    <t>(注１)年金特別徴収については、普通徴収に含まれる。納税者数は､普通徴収と給与特別徴収で徴収されている場合、重複する。</t>
    <rPh sb="4" eb="6">
      <t>ネンキン</t>
    </rPh>
    <rPh sb="6" eb="8">
      <t>トクベツ</t>
    </rPh>
    <rPh sb="8" eb="10">
      <t>チョウシュウ</t>
    </rPh>
    <rPh sb="16" eb="18">
      <t>フツウ</t>
    </rPh>
    <rPh sb="18" eb="20">
      <t>チョウシュウ</t>
    </rPh>
    <rPh sb="21" eb="22">
      <t>フク</t>
    </rPh>
    <rPh sb="26" eb="29">
      <t>ノウゼイシャ</t>
    </rPh>
    <rPh sb="32" eb="34">
      <t>フツウ</t>
    </rPh>
    <rPh sb="34" eb="36">
      <t>チョウシュウ</t>
    </rPh>
    <rPh sb="37" eb="39">
      <t>キュウヨ</t>
    </rPh>
    <rPh sb="39" eb="41">
      <t>トクベツ</t>
    </rPh>
    <rPh sb="41" eb="43">
      <t>チョウシュウ</t>
    </rPh>
    <rPh sb="44" eb="46">
      <t>チョウシュウ</t>
    </rPh>
    <rPh sb="51" eb="53">
      <t>バアイ</t>
    </rPh>
    <rPh sb="54" eb="56">
      <t>チョウフク</t>
    </rPh>
    <phoneticPr fontId="2"/>
  </si>
  <si>
    <t>令和元年度</t>
    <rPh sb="0" eb="2">
      <t>レイワ</t>
    </rPh>
    <rPh sb="2" eb="4">
      <t>ガンネン</t>
    </rPh>
    <rPh sb="4" eb="5">
      <t>ド</t>
    </rPh>
    <phoneticPr fontId="2"/>
  </si>
  <si>
    <t>平成30年度</t>
    <rPh sb="0" eb="2">
      <t>ヘイセイ</t>
    </rPh>
    <rPh sb="4" eb="6">
      <t>ネンド</t>
    </rPh>
    <phoneticPr fontId="2"/>
  </si>
  <si>
    <t>-</t>
    <phoneticPr fontId="2"/>
  </si>
  <si>
    <t>-</t>
    <phoneticPr fontId="2"/>
  </si>
  <si>
    <t>(注２)軽自動車税のうち、環境性能割は令和元年10月１日から導入。</t>
    <rPh sb="4" eb="8">
      <t>ケイジドウシャ</t>
    </rPh>
    <rPh sb="8" eb="9">
      <t>ゼイ</t>
    </rPh>
    <rPh sb="13" eb="15">
      <t>カンキョウ</t>
    </rPh>
    <rPh sb="15" eb="17">
      <t>セイノウ</t>
    </rPh>
    <rPh sb="17" eb="18">
      <t>ワリ</t>
    </rPh>
    <rPh sb="19" eb="20">
      <t>レイ</t>
    </rPh>
    <rPh sb="20" eb="21">
      <t>ワ</t>
    </rPh>
    <rPh sb="21" eb="22">
      <t>ガン</t>
    </rPh>
    <rPh sb="22" eb="23">
      <t>ネン</t>
    </rPh>
    <rPh sb="25" eb="26">
      <t>ガツ</t>
    </rPh>
    <rPh sb="27" eb="28">
      <t>ニチ</t>
    </rPh>
    <rPh sb="30" eb="32">
      <t>ドウニュウ</t>
    </rPh>
    <phoneticPr fontId="2"/>
  </si>
  <si>
    <t>金　　額</t>
    <phoneticPr fontId="2"/>
  </si>
  <si>
    <t>台　数</t>
    <phoneticPr fontId="2"/>
  </si>
  <si>
    <t>収入額</t>
    <phoneticPr fontId="2"/>
  </si>
  <si>
    <t>—</t>
    <phoneticPr fontId="2"/>
  </si>
  <si>
    <t>（注)１　あわの自然学園は、小学校に含む。</t>
    <rPh sb="18" eb="19">
      <t>フク</t>
    </rPh>
    <phoneticPr fontId="2"/>
  </si>
  <si>
    <t>軽自動車税環境性能割</t>
    <rPh sb="0" eb="4">
      <t>ケイジドウシャ</t>
    </rPh>
    <rPh sb="4" eb="5">
      <t>ゼイ</t>
    </rPh>
    <rPh sb="5" eb="7">
      <t>カンキョウ</t>
    </rPh>
    <rPh sb="7" eb="9">
      <t>セイノウ</t>
    </rPh>
    <rPh sb="9" eb="10">
      <t>ワリ</t>
    </rPh>
    <phoneticPr fontId="2"/>
  </si>
  <si>
    <t>環境性能割交付金</t>
    <rPh sb="0" eb="2">
      <t>カンキョウ</t>
    </rPh>
    <rPh sb="2" eb="4">
      <t>セイノウ</t>
    </rPh>
    <rPh sb="4" eb="5">
      <t>ワリ</t>
    </rPh>
    <rPh sb="5" eb="8">
      <t>コウフキン</t>
    </rPh>
    <phoneticPr fontId="2"/>
  </si>
  <si>
    <t>森林環境譲与税</t>
    <rPh sb="0" eb="2">
      <t>シンリン</t>
    </rPh>
    <rPh sb="2" eb="4">
      <t>カンキョウ</t>
    </rPh>
    <rPh sb="4" eb="6">
      <t>ジョウヨ</t>
    </rPh>
    <rPh sb="6" eb="7">
      <t>ゼイ</t>
    </rPh>
    <phoneticPr fontId="2"/>
  </si>
  <si>
    <t>令和元年度</t>
    <rPh sb="0" eb="2">
      <t>レイワ</t>
    </rPh>
    <rPh sb="2" eb="3">
      <t>ガン</t>
    </rPh>
    <rPh sb="3" eb="5">
      <t>ネンド</t>
    </rPh>
    <phoneticPr fontId="2"/>
  </si>
  <si>
    <t>令和元年度</t>
    <rPh sb="0" eb="2">
      <t>レイワ</t>
    </rPh>
    <rPh sb="2" eb="4">
      <t>ガンネン</t>
    </rPh>
    <rPh sb="3" eb="4">
      <t>ネン</t>
    </rPh>
    <phoneticPr fontId="2"/>
  </si>
  <si>
    <t>令和元年度</t>
    <rPh sb="0" eb="2">
      <t>レイワ</t>
    </rPh>
    <rPh sb="2" eb="4">
      <t>ガンネン</t>
    </rPh>
    <rPh sb="3" eb="4">
      <t>ネン</t>
    </rPh>
    <rPh sb="4" eb="5">
      <t>ド</t>
    </rPh>
    <phoneticPr fontId="2"/>
  </si>
  <si>
    <t>令和２年度</t>
    <rPh sb="0" eb="2">
      <t>レイワ</t>
    </rPh>
    <rPh sb="3" eb="5">
      <t>ネンド</t>
    </rPh>
    <rPh sb="4" eb="5">
      <t>ド</t>
    </rPh>
    <phoneticPr fontId="2"/>
  </si>
  <si>
    <t>軽自動車税種別割</t>
    <rPh sb="5" eb="7">
      <t>シュベツ</t>
    </rPh>
    <rPh sb="7" eb="8">
      <t>ワリ</t>
    </rPh>
    <phoneticPr fontId="2"/>
  </si>
  <si>
    <t>　　　２　事業税（法人分）は、地方法人特別税及び特別法人事業税を含まない。</t>
    <rPh sb="11" eb="12">
      <t>ブン</t>
    </rPh>
    <rPh sb="22" eb="23">
      <t>オヨ</t>
    </rPh>
    <rPh sb="24" eb="26">
      <t>トクベツ</t>
    </rPh>
    <rPh sb="26" eb="28">
      <t>ホウジン</t>
    </rPh>
    <rPh sb="28" eb="31">
      <t>ジギョウゼイ</t>
    </rPh>
    <phoneticPr fontId="2"/>
  </si>
  <si>
    <t>　　 ２　道路は含まない。</t>
    <rPh sb="5" eb="7">
      <t>ドウロ</t>
    </rPh>
    <rPh sb="8" eb="9">
      <t>フク</t>
    </rPh>
    <phoneticPr fontId="2"/>
  </si>
  <si>
    <t>令和２年度</t>
    <rPh sb="0" eb="2">
      <t>レイワ</t>
    </rPh>
    <rPh sb="3" eb="5">
      <t>ネンド</t>
    </rPh>
    <rPh sb="4" eb="5">
      <t>ガンネン</t>
    </rPh>
    <phoneticPr fontId="2"/>
  </si>
  <si>
    <t>令和２年度</t>
    <rPh sb="0" eb="2">
      <t>レイワ</t>
    </rPh>
    <rPh sb="3" eb="4">
      <t>ネン</t>
    </rPh>
    <phoneticPr fontId="2"/>
  </si>
  <si>
    <t>令和2年度</t>
    <rPh sb="0" eb="2">
      <t>レイワ</t>
    </rPh>
    <rPh sb="3" eb="5">
      <t>ネンド</t>
    </rPh>
    <rPh sb="4" eb="5">
      <t>ド</t>
    </rPh>
    <phoneticPr fontId="2"/>
  </si>
  <si>
    <t>(注３)令和元年10月1日から軽自動車税の名称が軽自動車税種別割に変更された。</t>
    <rPh sb="15" eb="16">
      <t>ケイ</t>
    </rPh>
    <rPh sb="24" eb="25">
      <t>ケイ</t>
    </rPh>
    <phoneticPr fontId="26"/>
  </si>
  <si>
    <t>種別割</t>
    <rPh sb="0" eb="2">
      <t>シュベツ</t>
    </rPh>
    <rPh sb="2" eb="3">
      <t>ワリ</t>
    </rPh>
    <phoneticPr fontId="2"/>
  </si>
  <si>
    <t>小　　計</t>
    <phoneticPr fontId="2"/>
  </si>
  <si>
    <t>令和2年度</t>
    <rPh sb="0" eb="2">
      <t>レイワ</t>
    </rPh>
    <rPh sb="3" eb="5">
      <t>ネンド</t>
    </rPh>
    <phoneticPr fontId="2"/>
  </si>
  <si>
    <t>自動車税種別割（自動車税）</t>
    <rPh sb="0" eb="3">
      <t>ジドウシャ</t>
    </rPh>
    <rPh sb="3" eb="4">
      <t>ゼイ</t>
    </rPh>
    <rPh sb="4" eb="6">
      <t>シュベツ</t>
    </rPh>
    <rPh sb="6" eb="7">
      <t>ワリ</t>
    </rPh>
    <phoneticPr fontId="2"/>
  </si>
  <si>
    <t>　　　４　令和元年10月1日から自動車税の名称が自動車税種別割に変更された。</t>
  </si>
  <si>
    <t>令和３年度</t>
    <rPh sb="0" eb="2">
      <t>レイワ</t>
    </rPh>
    <rPh sb="3" eb="5">
      <t>ネンド</t>
    </rPh>
    <rPh sb="4" eb="5">
      <t>ド</t>
    </rPh>
    <phoneticPr fontId="2"/>
  </si>
  <si>
    <t>（注）１　下記（※）の税目以外は、墨田区分をブロック所等で一括管理しており、墨田都税事務所にて現年分収入額として計上されるのは、その一部である。</t>
    <rPh sb="1" eb="2">
      <t>チュウ</t>
    </rPh>
    <phoneticPr fontId="2"/>
  </si>
  <si>
    <t>　　　　　※　都民税（個人分）、不動産取得税、固定資産税（土地家屋分）、固定資産税（償却資産分）、都市計画税</t>
    <phoneticPr fontId="2"/>
  </si>
  <si>
    <t>法人事業税交付対象額</t>
    <phoneticPr fontId="2"/>
  </si>
  <si>
    <t>平成30年度</t>
  </si>
  <si>
    <t>令和元年度</t>
  </si>
  <si>
    <t>令和２年度</t>
  </si>
  <si>
    <t>令和３年度</t>
  </si>
  <si>
    <t>令和４年度</t>
    <rPh sb="0" eb="2">
      <t>レイワ</t>
    </rPh>
    <rPh sb="3" eb="5">
      <t>ネンド</t>
    </rPh>
    <rPh sb="4" eb="5">
      <t>ド</t>
    </rPh>
    <phoneticPr fontId="2"/>
  </si>
  <si>
    <t>令和３年度</t>
    <rPh sb="0" eb="2">
      <t>レイワ</t>
    </rPh>
    <rPh sb="3" eb="5">
      <t>ネンド</t>
    </rPh>
    <rPh sb="4" eb="5">
      <t>ガンネン</t>
    </rPh>
    <phoneticPr fontId="2"/>
  </si>
  <si>
    <t>令和３年度</t>
    <rPh sb="0" eb="2">
      <t>レイワ</t>
    </rPh>
    <rPh sb="3" eb="4">
      <t>ネン</t>
    </rPh>
    <phoneticPr fontId="2"/>
  </si>
  <si>
    <t>令和3年度</t>
    <rPh sb="0" eb="2">
      <t>レイワ</t>
    </rPh>
    <rPh sb="3" eb="5">
      <t>ネンド</t>
    </rPh>
    <phoneticPr fontId="2"/>
  </si>
  <si>
    <t>令和3年度</t>
    <rPh sb="0" eb="2">
      <t>レイワ</t>
    </rPh>
    <rPh sb="3" eb="5">
      <t>ネンド</t>
    </rPh>
    <rPh sb="4" eb="5">
      <t>ド</t>
    </rPh>
    <phoneticPr fontId="2"/>
  </si>
  <si>
    <t>令和3年度</t>
    <rPh sb="0" eb="1">
      <t>レイ</t>
    </rPh>
    <rPh sb="1" eb="2">
      <t>ワ</t>
    </rPh>
    <rPh sb="3" eb="5">
      <t>ネンド</t>
    </rPh>
    <rPh sb="4" eb="5">
      <t>ド</t>
    </rPh>
    <phoneticPr fontId="2"/>
  </si>
  <si>
    <t>令和３年度</t>
    <rPh sb="0" eb="1">
      <t>レイ</t>
    </rPh>
    <rPh sb="1" eb="2">
      <t>ワ</t>
    </rPh>
    <rPh sb="3" eb="5">
      <t>ネンド</t>
    </rPh>
    <rPh sb="4" eb="5">
      <t>ド</t>
    </rPh>
    <phoneticPr fontId="2"/>
  </si>
  <si>
    <t>(注)  令和3年10月1日から税率引上げ（6,122円／1,000本→6,552円／1,000本）</t>
    <rPh sb="5" eb="7">
      <t>レイワ</t>
    </rPh>
    <rPh sb="8" eb="9">
      <t>ネン</t>
    </rPh>
    <rPh sb="9" eb="10">
      <t>ヘイネン</t>
    </rPh>
    <rPh sb="11" eb="12">
      <t>ガツ</t>
    </rPh>
    <rPh sb="13" eb="14">
      <t>ニチ</t>
    </rPh>
    <rPh sb="16" eb="18">
      <t>ゼイリツ</t>
    </rPh>
    <rPh sb="18" eb="20">
      <t>ヒキア</t>
    </rPh>
    <rPh sb="27" eb="28">
      <t>エン</t>
    </rPh>
    <rPh sb="34" eb="35">
      <t>ホン</t>
    </rPh>
    <rPh sb="41" eb="42">
      <t>エン</t>
    </rPh>
    <rPh sb="48" eb="49">
      <t>ホン</t>
    </rPh>
    <phoneticPr fontId="2"/>
  </si>
  <si>
    <t>（注）　令和3年度の国税については未発表。</t>
    <rPh sb="1" eb="2">
      <t>チュウ</t>
    </rPh>
    <rPh sb="4" eb="6">
      <t>レイワ</t>
    </rPh>
    <rPh sb="7" eb="9">
      <t>ネンド</t>
    </rPh>
    <rPh sb="8" eb="9">
      <t>ド</t>
    </rPh>
    <rPh sb="9" eb="11">
      <t>ヘイネンド</t>
    </rPh>
    <rPh sb="10" eb="12">
      <t>コクゼイ</t>
    </rPh>
    <rPh sb="17" eb="20">
      <t>ミハッピョウ</t>
    </rPh>
    <phoneticPr fontId="2"/>
  </si>
  <si>
    <t>令和2年度</t>
    <rPh sb="0" eb="2">
      <t>レイワ</t>
    </rPh>
    <rPh sb="3" eb="5">
      <t>ネンド</t>
    </rPh>
    <rPh sb="4" eb="5">
      <t>ガンネン</t>
    </rPh>
    <phoneticPr fontId="2"/>
  </si>
  <si>
    <t xml:space="preserve">3　所得税に復興特別税を含む。 </t>
    <phoneticPr fontId="2"/>
  </si>
  <si>
    <t>平成30年度</t>
    <phoneticPr fontId="2"/>
  </si>
  <si>
    <t>（単位：千円、％）</t>
    <phoneticPr fontId="2"/>
  </si>
  <si>
    <t>(68,973)</t>
  </si>
  <si>
    <t>（55,864)</t>
  </si>
  <si>
    <t>過年度課税分</t>
    <rPh sb="0" eb="3">
      <t>カネンド</t>
    </rPh>
    <rPh sb="3" eb="5">
      <t>カゼイ</t>
    </rPh>
    <rPh sb="5" eb="6">
      <t>ブン</t>
    </rPh>
    <phoneticPr fontId="2"/>
  </si>
  <si>
    <t>精 算 分</t>
    <rPh sb="0" eb="1">
      <t>セイ</t>
    </rPh>
    <rPh sb="2" eb="3">
      <t>ザン</t>
    </rPh>
    <rPh sb="4" eb="5">
      <t>ブン</t>
    </rPh>
    <phoneticPr fontId="2"/>
  </si>
  <si>
    <t>現年度課税分</t>
    <rPh sb="2" eb="3">
      <t>ド</t>
    </rPh>
    <phoneticPr fontId="2"/>
  </si>
  <si>
    <t>財産管理課</t>
    <rPh sb="0" eb="2">
      <t>ザイサン</t>
    </rPh>
    <rPh sb="2" eb="4">
      <t>カンリ</t>
    </rPh>
    <rPh sb="4" eb="5">
      <t>カ</t>
    </rPh>
    <phoneticPr fontId="2"/>
  </si>
  <si>
    <t>令和４年度</t>
    <rPh sb="0" eb="2">
      <t>レイワ</t>
    </rPh>
    <rPh sb="3" eb="5">
      <t>ネンド</t>
    </rPh>
    <rPh sb="4" eb="5">
      <t>ガンネン</t>
    </rPh>
    <phoneticPr fontId="2"/>
  </si>
  <si>
    <t>令和4年度</t>
    <rPh sb="0" eb="2">
      <t>レイワ</t>
    </rPh>
    <rPh sb="3" eb="5">
      <t>ネンド</t>
    </rPh>
    <phoneticPr fontId="2"/>
  </si>
  <si>
    <t>令和４年度</t>
    <rPh sb="0" eb="2">
      <t>レイワ</t>
    </rPh>
    <rPh sb="3" eb="4">
      <t>ネン</t>
    </rPh>
    <phoneticPr fontId="2"/>
  </si>
  <si>
    <t>令和4年度</t>
    <rPh sb="0" eb="2">
      <t>レイワ</t>
    </rPh>
    <rPh sb="3" eb="5">
      <t>ネンド</t>
    </rPh>
    <rPh sb="4" eb="5">
      <t>ド</t>
    </rPh>
    <phoneticPr fontId="2"/>
  </si>
  <si>
    <t>令和5年度(当初予算）</t>
    <rPh sb="0" eb="2">
      <t>レイワ</t>
    </rPh>
    <rPh sb="3" eb="5">
      <t>ネンド</t>
    </rPh>
    <rPh sb="4" eb="5">
      <t>ド</t>
    </rPh>
    <rPh sb="5" eb="7">
      <t>ヘイネンド</t>
    </rPh>
    <rPh sb="6" eb="8">
      <t>トウショ</t>
    </rPh>
    <rPh sb="8" eb="10">
      <t>ヨサン</t>
    </rPh>
    <phoneticPr fontId="2"/>
  </si>
  <si>
    <t>令和4年度</t>
    <rPh sb="0" eb="1">
      <t>レイ</t>
    </rPh>
    <rPh sb="1" eb="2">
      <t>ワ</t>
    </rPh>
    <rPh sb="3" eb="5">
      <t>ネンド</t>
    </rPh>
    <rPh sb="4" eb="5">
      <t>ド</t>
    </rPh>
    <phoneticPr fontId="2"/>
  </si>
  <si>
    <t>令和5年度（当初予算）</t>
    <rPh sb="0" eb="1">
      <t>レイ</t>
    </rPh>
    <rPh sb="1" eb="2">
      <t>ワ</t>
    </rPh>
    <rPh sb="3" eb="5">
      <t>ネンド</t>
    </rPh>
    <rPh sb="4" eb="5">
      <t>ド</t>
    </rPh>
    <rPh sb="5" eb="7">
      <t>ヘイネンド</t>
    </rPh>
    <rPh sb="6" eb="8">
      <t>トウショ</t>
    </rPh>
    <rPh sb="8" eb="10">
      <t>ヨサン</t>
    </rPh>
    <phoneticPr fontId="2"/>
  </si>
  <si>
    <t>令和5年度（当初予算）</t>
    <rPh sb="0" eb="1">
      <t>レイ</t>
    </rPh>
    <rPh sb="1" eb="2">
      <t>ワ</t>
    </rPh>
    <rPh sb="3" eb="5">
      <t>ネンド</t>
    </rPh>
    <rPh sb="4" eb="5">
      <t>ド</t>
    </rPh>
    <rPh sb="5" eb="7">
      <t>ヘイネンド</t>
    </rPh>
    <rPh sb="6" eb="10">
      <t>トウショヨサン</t>
    </rPh>
    <phoneticPr fontId="2"/>
  </si>
  <si>
    <t>令和3年度</t>
    <rPh sb="0" eb="2">
      <t>レイワ</t>
    </rPh>
    <rPh sb="3" eb="5">
      <t>ネンド</t>
    </rPh>
    <rPh sb="4" eb="5">
      <t>ガンネン</t>
    </rPh>
    <phoneticPr fontId="2"/>
  </si>
  <si>
    <t>令和元年度</t>
    <rPh sb="0" eb="2">
      <t>レイワ</t>
    </rPh>
    <rPh sb="2" eb="3">
      <t>ガン</t>
    </rPh>
    <phoneticPr fontId="2"/>
  </si>
  <si>
    <t>令和２年度</t>
    <rPh sb="0" eb="2">
      <t>レイワ</t>
    </rPh>
    <rPh sb="3" eb="5">
      <t>ネンド</t>
    </rPh>
    <phoneticPr fontId="2"/>
  </si>
  <si>
    <t>令和３年度</t>
    <phoneticPr fontId="2"/>
  </si>
  <si>
    <t>令和４年度</t>
    <rPh sb="0" eb="2">
      <t>レイワ</t>
    </rPh>
    <rPh sb="3" eb="5">
      <t>ネンド</t>
    </rPh>
    <phoneticPr fontId="2"/>
  </si>
  <si>
    <t>※端数処理の関係上、合計が一致しない場合がある。</t>
    <rPh sb="1" eb="3">
      <t>ハスウ</t>
    </rPh>
    <rPh sb="3" eb="5">
      <t>ショリ</t>
    </rPh>
    <rPh sb="6" eb="9">
      <t>カンケイジョウ</t>
    </rPh>
    <rPh sb="10" eb="12">
      <t>ゴウケイ</t>
    </rPh>
    <rPh sb="13" eb="15">
      <t>イッチ</t>
    </rPh>
    <rPh sb="18" eb="20">
      <t>バアイ</t>
    </rPh>
    <phoneticPr fontId="2"/>
  </si>
  <si>
    <t>(229,376)</t>
  </si>
  <si>
    <t>(256,348)</t>
  </si>
  <si>
    <t>令和元年度</t>
    <phoneticPr fontId="2"/>
  </si>
  <si>
    <t>令和５年度</t>
    <rPh sb="0" eb="2">
      <t>レイワ</t>
    </rPh>
    <rPh sb="3" eb="5">
      <t>ネンド</t>
    </rPh>
    <rPh sb="4" eb="5">
      <t>ド</t>
    </rPh>
    <phoneticPr fontId="2"/>
  </si>
  <si>
    <t>（8）  都区財政調整区別算定結果（令和５年度当初算定額）</t>
    <rPh sb="5" eb="6">
      <t>ト</t>
    </rPh>
    <rPh sb="6" eb="7">
      <t>ク</t>
    </rPh>
    <rPh sb="7" eb="9">
      <t>ザイセイ</t>
    </rPh>
    <rPh sb="9" eb="11">
      <t>チョウセイ</t>
    </rPh>
    <rPh sb="11" eb="13">
      <t>クベツ</t>
    </rPh>
    <rPh sb="13" eb="15">
      <t>サンテイ</t>
    </rPh>
    <rPh sb="15" eb="17">
      <t>ケッカ</t>
    </rPh>
    <rPh sb="18" eb="20">
      <t>レイワ</t>
    </rPh>
    <rPh sb="21" eb="23">
      <t>ネンド</t>
    </rPh>
    <rPh sb="22" eb="23">
      <t>ド</t>
    </rPh>
    <rPh sb="23" eb="25">
      <t>トウショ</t>
    </rPh>
    <rPh sb="25" eb="27">
      <t>サンテイ</t>
    </rPh>
    <rPh sb="27" eb="28">
      <t>ガク</t>
    </rPh>
    <phoneticPr fontId="2"/>
  </si>
  <si>
    <t>予備費(補充額)</t>
    <phoneticPr fontId="2"/>
  </si>
  <si>
    <t>地方特例交付金</t>
    <phoneticPr fontId="2"/>
  </si>
  <si>
    <t>固定資産税減収補塡特別交付金</t>
    <rPh sb="0" eb="2">
      <t>コテイ</t>
    </rPh>
    <rPh sb="2" eb="4">
      <t>シサン</t>
    </rPh>
    <rPh sb="4" eb="5">
      <t>ゼイ</t>
    </rPh>
    <rPh sb="5" eb="7">
      <t>ゲンシュウ</t>
    </rPh>
    <rPh sb="7" eb="8">
      <t>ホ</t>
    </rPh>
    <rPh sb="8" eb="9">
      <t>テン</t>
    </rPh>
    <rPh sb="9" eb="11">
      <t>トクベツ</t>
    </rPh>
    <rPh sb="11" eb="14">
      <t>コウフキン</t>
    </rPh>
    <phoneticPr fontId="2"/>
  </si>
  <si>
    <t xml:space="preserve">   2 基準財政収入額 ＝ (特別区税＋利子割交付金＋自動車取得税交付金＋地方消費税交付金＋地方特例交付金)×0.85</t>
  </si>
  <si>
    <t>　　　　　　　　　　　　　　　　　　　＋地方譲与税＋交通安全対策特別交付金</t>
  </si>
  <si>
    <t xml:space="preserve">   3 標準財政規模 ＝ (基準財政収入額－地方譲与税－交通安全対策特別交付金)÷0.85</t>
  </si>
  <si>
    <t xml:space="preserve">   4 財 政 力 指 数 ＝ 基準財政収入額÷基準財政需要額</t>
  </si>
  <si>
    <t xml:space="preserve">   7 公 債 費 比 率 ＝ 公債費充当一般財源÷標準財政規模×100</t>
  </si>
  <si>
    <t xml:space="preserve">   8 経常収支比率  ＝ 経常経費充当一般財源÷経常一般財源×100</t>
  </si>
  <si>
    <t xml:space="preserve">   9 実質赤字比率  ＝ 一般会計等の実質赤字額 ÷標準財政規模 × 100</t>
  </si>
  <si>
    <t>　10連結実質赤字比率  ＝ 連結実質赤字額 ÷標準財政規模×100</t>
  </si>
  <si>
    <r>
      <t>　11実質公債費比率  ＝　</t>
    </r>
    <r>
      <rPr>
        <u/>
        <sz val="10"/>
        <rFont val="ＭＳ Ｐゴシック"/>
        <family val="3"/>
        <charset val="128"/>
      </rPr>
      <t xml:space="preserve"> （地方債の元利償還金 + 準元利償還金）-（特定財源+元利償還金・準元利償還金に係る基準財政需要額算入額）</t>
    </r>
    <r>
      <rPr>
        <sz val="10"/>
        <rFont val="ＭＳ Ｐゴシック"/>
        <family val="3"/>
        <charset val="128"/>
      </rPr>
      <t xml:space="preserve">
　                                     　　　      標準財政規模-（特定財源+元利償還金・準元利償還金に係る基準財政需要額算入額）</t>
    </r>
  </si>
  <si>
    <r>
      <t>　12将来負担比率  ＝ 　　</t>
    </r>
    <r>
      <rPr>
        <u/>
        <sz val="10"/>
        <rFont val="ＭＳ Ｐゴシック"/>
        <family val="3"/>
        <charset val="128"/>
      </rPr>
      <t xml:space="preserve">将来負担額 - （充当可能基金額 + 特定財源見込額 + 地方債現在高に係る基準財政需要額算入見込額）   </t>
    </r>
    <r>
      <rPr>
        <sz val="10"/>
        <rFont val="ＭＳ Ｐゴシック"/>
        <family val="3"/>
        <charset val="128"/>
      </rPr>
      <t xml:space="preserve">                             　　
                　　                      　　     標準財政規模-（特定財源+元利償還金・準元利償還金に係る基準財政需要額算入額）</t>
    </r>
  </si>
  <si>
    <t>※区分欄に（普通）と表記のあるものは、普通会計にて算出している数値である。なお、令和4年度数値は速報値である。</t>
    <rPh sb="1" eb="3">
      <t>クブン</t>
    </rPh>
    <rPh sb="3" eb="4">
      <t>ラン</t>
    </rPh>
    <rPh sb="6" eb="8">
      <t>フツウ</t>
    </rPh>
    <rPh sb="10" eb="12">
      <t>ヒョウキ</t>
    </rPh>
    <rPh sb="31" eb="33">
      <t>スウチ</t>
    </rPh>
    <rPh sb="40" eb="42">
      <t>レイワ</t>
    </rPh>
    <rPh sb="43" eb="45">
      <t>ネンド</t>
    </rPh>
    <rPh sb="45" eb="47">
      <t>スウチ</t>
    </rPh>
    <rPh sb="48" eb="51">
      <t>ソクホウチ</t>
    </rPh>
    <phoneticPr fontId="2"/>
  </si>
  <si>
    <t>　　(普通会計とは、自治体の財政状況の把握、地方財政の分析等のために用いられるもので、一般行政事務に係る経費を総称するもの)。</t>
  </si>
  <si>
    <t>(185,955)</t>
  </si>
  <si>
    <t>予備費(補充額)</t>
    <rPh sb="0" eb="3">
      <t>ヨビヒ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</si>
</sst>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0_);\(0\)"/>
    <numFmt numFmtId="177" formatCode="#,##0_);\(#,##0\)"/>
    <numFmt numFmtId="178" formatCode="#,##0;&quot;△ &quot;#,##0"/>
    <numFmt numFmtId="179" formatCode="#,##0.0;[Red]\-#,##0.0"/>
    <numFmt numFmtId="180" formatCode="0.0"/>
    <numFmt numFmtId="181" formatCode="#,##0_ "/>
    <numFmt numFmtId="182" formatCode="#,##0.00_ "/>
    <numFmt numFmtId="183" formatCode="#,##0.0_ "/>
    <numFmt numFmtId="184" formatCode="0_ "/>
    <numFmt numFmtId="185" formatCode="0.0_);[Red]\(0.0\)"/>
    <numFmt numFmtId="186" formatCode="0.0_);\(0.0\)"/>
    <numFmt numFmtId="187" formatCode="0_);[Red]\(0\)"/>
    <numFmt numFmtId="188" formatCode="#,##0_);[Red]\(#,##0\)"/>
    <numFmt numFmtId="189" formatCode="#,##0.0_);[Red]\(#,##0.0\)"/>
    <numFmt numFmtId="190" formatCode="0.0;&quot;△ &quot;0.0"/>
    <numFmt numFmtId="191" formatCode="0;&quot;△ &quot;0"/>
    <numFmt numFmtId="192" formatCode="#,##0.00_);[Red]\(#,##0.00\)"/>
    <numFmt numFmtId="193" formatCode="#,##0.0_);\(#,##0.0\)"/>
    <numFmt numFmtId="194" formatCode="#,##0.00_);\(#,##0.00\)"/>
    <numFmt numFmtId="195" formatCode="#,##0;[Red]#,##0"/>
    <numFmt numFmtId="196" formatCode="#,##0.0;[Red]#,##0.0"/>
    <numFmt numFmtId="197" formatCode="\(#,##0\)"/>
    <numFmt numFmtId="198" formatCode="#,##0.0_ ;[Red]\-#,##0.0\ "/>
    <numFmt numFmtId="199" formatCode="#,##0;&quot;△&quot;#,##0"/>
    <numFmt numFmtId="200" formatCode="&quot;－&quot;@&quot;－&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4"/>
      <color indexed="8"/>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Ｐゴシック"/>
      <family val="3"/>
      <charset val="128"/>
    </font>
    <font>
      <sz val="10.5"/>
      <name val="ＭＳ Ｐゴシック"/>
      <family val="3"/>
      <charset val="128"/>
    </font>
    <font>
      <sz val="10"/>
      <color indexed="8"/>
      <name val="ＭＳ Ｐゴシック"/>
      <family val="3"/>
      <charset val="128"/>
    </font>
    <font>
      <sz val="6"/>
      <name val="ＭＳ Ｐゴシック"/>
      <family val="3"/>
      <charset val="128"/>
    </font>
    <font>
      <sz val="8"/>
      <color indexed="8"/>
      <name val="ＭＳ Ｐゴシック"/>
      <family val="3"/>
      <charset val="128"/>
    </font>
    <font>
      <sz val="10.95"/>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s>
  <fills count="48">
    <fill>
      <patternFill patternType="none"/>
    </fill>
    <fill>
      <patternFill patternType="gray125"/>
    </fill>
    <fill>
      <patternFill patternType="solid">
        <fgColor indexed="31"/>
        <bgColor indexed="64"/>
      </patternFill>
    </fill>
    <fill>
      <patternFill patternType="solid">
        <fgColor indexed="31"/>
      </patternFill>
    </fill>
    <fill>
      <patternFill patternType="solid">
        <fgColor indexed="45"/>
        <bgColor indexed="64"/>
      </patternFill>
    </fill>
    <fill>
      <patternFill patternType="solid">
        <fgColor indexed="45"/>
      </patternFill>
    </fill>
    <fill>
      <patternFill patternType="solid">
        <fgColor indexed="42"/>
        <bgColor indexed="64"/>
      </patternFill>
    </fill>
    <fill>
      <patternFill patternType="solid">
        <fgColor indexed="42"/>
      </patternFill>
    </fill>
    <fill>
      <patternFill patternType="solid">
        <fgColor indexed="46"/>
        <bgColor indexed="64"/>
      </patternFill>
    </fill>
    <fill>
      <patternFill patternType="solid">
        <fgColor indexed="46"/>
      </patternFill>
    </fill>
    <fill>
      <patternFill patternType="solid">
        <fgColor indexed="27"/>
        <bgColor indexed="64"/>
      </patternFill>
    </fill>
    <fill>
      <patternFill patternType="solid">
        <fgColor indexed="27"/>
      </patternFill>
    </fill>
    <fill>
      <patternFill patternType="solid">
        <fgColor indexed="47"/>
        <bgColor indexed="64"/>
      </patternFill>
    </fill>
    <fill>
      <patternFill patternType="solid">
        <fgColor indexed="47"/>
      </patternFill>
    </fill>
    <fill>
      <patternFill patternType="solid">
        <fgColor indexed="44"/>
        <bgColor indexed="64"/>
      </patternFill>
    </fill>
    <fill>
      <patternFill patternType="solid">
        <fgColor indexed="44"/>
      </patternFill>
    </fill>
    <fill>
      <patternFill patternType="solid">
        <fgColor indexed="29"/>
        <bgColor indexed="64"/>
      </patternFill>
    </fill>
    <fill>
      <patternFill patternType="solid">
        <fgColor indexed="29"/>
      </patternFill>
    </fill>
    <fill>
      <patternFill patternType="solid">
        <fgColor indexed="11"/>
        <bgColor indexed="64"/>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30"/>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52"/>
        <bgColor indexed="64"/>
      </patternFill>
    </fill>
    <fill>
      <patternFill patternType="solid">
        <fgColor indexed="52"/>
      </patternFill>
    </fill>
    <fill>
      <patternFill patternType="solid">
        <fgColor indexed="62"/>
        <bgColor indexed="64"/>
      </patternFill>
    </fill>
    <fill>
      <patternFill patternType="solid">
        <fgColor indexed="62"/>
      </patternFill>
    </fill>
    <fill>
      <patternFill patternType="solid">
        <fgColor indexed="10"/>
        <bgColor indexed="64"/>
      </patternFill>
    </fill>
    <fill>
      <patternFill patternType="solid">
        <fgColor indexed="10"/>
      </patternFill>
    </fill>
    <fill>
      <patternFill patternType="solid">
        <fgColor indexed="57"/>
        <bgColor indexed="64"/>
      </patternFill>
    </fill>
    <fill>
      <patternFill patternType="solid">
        <fgColor indexed="57"/>
      </patternFill>
    </fill>
    <fill>
      <patternFill patternType="solid">
        <fgColor indexed="53"/>
        <bgColor indexed="64"/>
      </patternFill>
    </fill>
    <fill>
      <patternFill patternType="solid">
        <fgColor indexed="53"/>
      </patternFill>
    </fill>
    <fill>
      <patternFill patternType="solid">
        <fgColor indexed="55"/>
        <bgColor indexed="64"/>
      </patternFill>
    </fill>
    <fill>
      <patternFill patternType="solid">
        <fgColor indexed="55"/>
      </patternFill>
    </fill>
    <fill>
      <patternFill patternType="solid">
        <fgColor indexed="43"/>
        <bgColor indexed="64"/>
      </patternFill>
    </fill>
    <fill>
      <patternFill patternType="solid">
        <fgColor indexed="43"/>
      </patternFill>
    </fill>
    <fill>
      <patternFill patternType="solid">
        <fgColor indexed="26"/>
        <bgColor indexed="64"/>
      </patternFill>
    </fill>
    <fill>
      <patternFill patternType="solid">
        <fgColor indexed="26"/>
      </patternFill>
    </fill>
    <fill>
      <patternFill patternType="solid">
        <fgColor indexed="22"/>
        <bgColor indexed="64"/>
      </patternFill>
    </fill>
    <fill>
      <patternFill patternType="solid">
        <fgColor indexed="22"/>
      </patternFill>
    </fill>
    <fill>
      <patternFill patternType="solid">
        <fgColor indexed="9"/>
        <bgColor indexed="64"/>
      </patternFill>
    </fill>
    <fill>
      <patternFill patternType="solid">
        <fgColor theme="0"/>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double">
        <color indexed="64"/>
      </left>
      <right style="thin">
        <color indexed="64"/>
      </right>
      <top/>
      <bottom style="double">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style="double">
        <color indexed="64"/>
      </bottom>
      <diagonal/>
    </border>
    <border>
      <left style="thin">
        <color indexed="64"/>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right style="thin">
        <color indexed="64"/>
      </right>
      <top style="medium">
        <color indexed="64"/>
      </top>
      <bottom style="double">
        <color indexed="64"/>
      </bottom>
      <diagonal/>
    </border>
    <border>
      <left/>
      <right/>
      <top style="thin">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thin">
        <color indexed="64"/>
      </left>
      <right/>
      <top style="double">
        <color indexed="64"/>
      </top>
      <bottom style="double">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double">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8"/>
      </bottom>
      <diagonal/>
    </border>
    <border>
      <left style="double">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double">
        <color indexed="64"/>
      </right>
      <top style="double">
        <color indexed="64"/>
      </top>
      <bottom/>
      <diagonal/>
    </border>
    <border>
      <left/>
      <right style="double">
        <color indexed="64"/>
      </right>
      <top/>
      <bottom style="medium">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medium">
        <color indexed="64"/>
      </left>
      <right style="double">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top/>
      <bottom style="double">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style="thin">
        <color indexed="64"/>
      </left>
      <right style="double">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theme="1"/>
      </right>
      <top style="thin">
        <color indexed="64"/>
      </top>
      <bottom style="double">
        <color indexed="64"/>
      </bottom>
      <diagonal/>
    </border>
    <border>
      <left style="thin">
        <color indexed="64"/>
      </left>
      <right style="thin">
        <color theme="1"/>
      </right>
      <top style="double">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diagonal/>
    </border>
    <border>
      <left style="thin">
        <color indexed="64"/>
      </left>
      <right style="thin">
        <color theme="1"/>
      </right>
      <top style="double">
        <color indexed="64"/>
      </top>
      <bottom style="medium">
        <color indexed="64"/>
      </bottom>
      <diagonal/>
    </border>
    <border>
      <left/>
      <right style="thin">
        <color theme="1"/>
      </right>
      <top style="medium">
        <color indexed="64"/>
      </top>
      <bottom style="thin">
        <color indexed="64"/>
      </bottom>
      <diagonal/>
    </border>
  </borders>
  <cellStyleXfs count="13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9" fillId="0" borderId="0" applyNumberFormat="0" applyFill="0" applyBorder="0" applyAlignment="0" applyProtection="0">
      <alignment vertical="center"/>
    </xf>
    <xf numFmtId="0" fontId="10" fillId="38" borderId="1" applyNumberFormat="0" applyAlignment="0" applyProtection="0">
      <alignment vertical="center"/>
    </xf>
    <xf numFmtId="0" fontId="10" fillId="39" borderId="1" applyNumberFormat="0" applyAlignment="0" applyProtection="0">
      <alignment vertical="center"/>
    </xf>
    <xf numFmtId="0" fontId="11" fillId="40" borderId="0" applyNumberFormat="0" applyBorder="0" applyAlignment="0" applyProtection="0">
      <alignment vertical="center"/>
    </xf>
    <xf numFmtId="0" fontId="11" fillId="41" borderId="0" applyNumberFormat="0" applyBorder="0" applyAlignment="0" applyProtection="0">
      <alignment vertical="center"/>
    </xf>
    <xf numFmtId="9" fontId="1" fillId="0" borderId="0" applyFont="0" applyFill="0" applyBorder="0" applyAlignment="0" applyProtection="0">
      <alignment vertical="center"/>
    </xf>
    <xf numFmtId="0" fontId="1" fillId="42" borderId="2" applyNumberFormat="0" applyFont="0" applyAlignment="0" applyProtection="0">
      <alignment vertical="center"/>
    </xf>
    <xf numFmtId="0" fontId="1" fillId="42" borderId="2" applyNumberFormat="0" applyFont="0" applyAlignment="0" applyProtection="0">
      <alignment vertical="center"/>
    </xf>
    <xf numFmtId="0" fontId="1" fillId="43" borderId="2" applyNumberFormat="0" applyFont="0" applyAlignment="0" applyProtection="0">
      <alignment vertical="center"/>
    </xf>
    <xf numFmtId="0" fontId="1" fillId="43" borderId="2" applyNumberFormat="0" applyFont="0" applyAlignment="0" applyProtection="0">
      <alignment vertical="center"/>
    </xf>
    <xf numFmtId="0" fontId="12" fillId="0" borderId="3" applyNumberFormat="0" applyFill="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4" fillId="44" borderId="4" applyNumberFormat="0" applyAlignment="0" applyProtection="0">
      <alignment vertical="center"/>
    </xf>
    <xf numFmtId="0" fontId="14" fillId="45" borderId="4" applyNumberFormat="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44" borderId="9" applyNumberFormat="0" applyAlignment="0" applyProtection="0">
      <alignment vertical="center"/>
    </xf>
    <xf numFmtId="0" fontId="19" fillId="45" borderId="9" applyNumberFormat="0" applyAlignment="0" applyProtection="0">
      <alignment vertical="center"/>
    </xf>
    <xf numFmtId="0" fontId="20" fillId="0" borderId="0" applyNumberFormat="0" applyFill="0" applyBorder="0" applyAlignment="0" applyProtection="0">
      <alignment vertical="center"/>
    </xf>
    <xf numFmtId="0" fontId="21" fillId="12" borderId="4" applyNumberFormat="0" applyAlignment="0" applyProtection="0">
      <alignment vertical="center"/>
    </xf>
    <xf numFmtId="0" fontId="21" fillId="13"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6" borderId="0" applyNumberFormat="0" applyBorder="0" applyAlignment="0" applyProtection="0">
      <alignment vertical="center"/>
    </xf>
    <xf numFmtId="0" fontId="22" fillId="7" borderId="0" applyNumberFormat="0" applyBorder="0" applyAlignment="0" applyProtection="0">
      <alignment vertical="center"/>
    </xf>
  </cellStyleXfs>
  <cellXfs count="1459">
    <xf numFmtId="0" fontId="0" fillId="0" borderId="0" xfId="0" applyAlignment="1">
      <alignment vertical="center"/>
    </xf>
    <xf numFmtId="0" fontId="5" fillId="0" borderId="0" xfId="0" applyFont="1" applyAlignment="1">
      <alignment vertical="center"/>
    </xf>
    <xf numFmtId="0" fontId="3" fillId="0" borderId="0" xfId="105" applyFont="1">
      <alignment vertical="center"/>
    </xf>
    <xf numFmtId="0" fontId="4" fillId="0" borderId="10" xfId="105" applyFont="1" applyBorder="1" applyAlignment="1"/>
    <xf numFmtId="0" fontId="4" fillId="0" borderId="0" xfId="105" applyFont="1" applyAlignment="1"/>
    <xf numFmtId="200" fontId="3" fillId="0" borderId="0" xfId="83" applyNumberFormat="1" applyFont="1"/>
    <xf numFmtId="0" fontId="7" fillId="0" borderId="0" xfId="83" applyFont="1"/>
    <xf numFmtId="0" fontId="7" fillId="0" borderId="0" xfId="118" applyFont="1" applyFill="1" applyBorder="1"/>
    <xf numFmtId="0" fontId="7" fillId="0" borderId="11" xfId="119" applyFont="1" applyFill="1" applyBorder="1"/>
    <xf numFmtId="0" fontId="7" fillId="0" borderId="12" xfId="119" applyFont="1" applyFill="1" applyBorder="1"/>
    <xf numFmtId="0" fontId="7" fillId="0" borderId="13" xfId="119" applyFont="1" applyFill="1" applyBorder="1"/>
    <xf numFmtId="0" fontId="7" fillId="0" borderId="14" xfId="119" applyFont="1" applyFill="1" applyBorder="1" applyAlignment="1">
      <alignment horizontal="center"/>
    </xf>
    <xf numFmtId="0" fontId="7" fillId="0" borderId="15" xfId="119" applyFont="1" applyFill="1" applyBorder="1" applyAlignment="1">
      <alignment horizontal="center"/>
    </xf>
    <xf numFmtId="0" fontId="7" fillId="0" borderId="16" xfId="119" applyFont="1" applyFill="1" applyBorder="1" applyAlignment="1">
      <alignment horizontal="center"/>
    </xf>
    <xf numFmtId="0" fontId="7" fillId="0" borderId="0" xfId="116" applyFont="1" applyFill="1"/>
    <xf numFmtId="200" fontId="5" fillId="0" borderId="0" xfId="83" applyNumberFormat="1" applyFont="1"/>
    <xf numFmtId="0" fontId="7" fillId="0" borderId="0" xfId="83" applyFont="1" applyFill="1"/>
    <xf numFmtId="0" fontId="7" fillId="0" borderId="0" xfId="117" applyFont="1" applyFill="1"/>
    <xf numFmtId="0" fontId="7" fillId="0" borderId="17" xfId="119" applyFont="1" applyFill="1" applyBorder="1"/>
    <xf numFmtId="0" fontId="7" fillId="0" borderId="18" xfId="119" applyFont="1" applyFill="1" applyBorder="1" applyAlignment="1">
      <alignment horizontal="center"/>
    </xf>
    <xf numFmtId="0" fontId="7" fillId="0" borderId="19" xfId="119" applyFont="1" applyFill="1" applyBorder="1" applyAlignment="1">
      <alignment horizontal="center"/>
    </xf>
    <xf numFmtId="176" fontId="7" fillId="0" borderId="17" xfId="119" applyNumberFormat="1" applyFont="1" applyFill="1" applyBorder="1"/>
    <xf numFmtId="189" fontId="7" fillId="0" borderId="17" xfId="119" applyNumberFormat="1" applyFont="1" applyFill="1" applyBorder="1"/>
    <xf numFmtId="189" fontId="7" fillId="0" borderId="15" xfId="119" applyNumberFormat="1" applyFont="1" applyFill="1" applyBorder="1" applyAlignment="1">
      <alignment horizontal="center"/>
    </xf>
    <xf numFmtId="176" fontId="7" fillId="0" borderId="0" xfId="83" applyNumberFormat="1" applyFont="1"/>
    <xf numFmtId="0" fontId="5" fillId="0" borderId="0" xfId="105" applyFont="1">
      <alignment vertical="center"/>
    </xf>
    <xf numFmtId="0" fontId="7" fillId="0" borderId="0" xfId="128" applyFont="1"/>
    <xf numFmtId="178" fontId="7" fillId="0" borderId="0" xfId="128" applyNumberFormat="1" applyFont="1"/>
    <xf numFmtId="0" fontId="7" fillId="0" borderId="0" xfId="128" applyFont="1" applyFill="1"/>
    <xf numFmtId="0" fontId="7" fillId="0" borderId="0" xfId="129" applyFont="1"/>
    <xf numFmtId="0" fontId="7" fillId="0" borderId="0" xfId="127" applyFont="1"/>
    <xf numFmtId="178" fontId="7" fillId="0" borderId="0" xfId="128" applyNumberFormat="1" applyFont="1" applyFill="1" applyAlignment="1">
      <alignment horizontal="right"/>
    </xf>
    <xf numFmtId="38" fontId="7" fillId="0" borderId="0" xfId="65" applyFont="1" applyFill="1" applyBorder="1" applyAlignment="1"/>
    <xf numFmtId="0" fontId="7" fillId="0" borderId="0" xfId="129" applyFont="1" applyAlignment="1">
      <alignment wrapText="1"/>
    </xf>
    <xf numFmtId="0" fontId="7" fillId="0" borderId="0" xfId="105" applyFont="1">
      <alignment vertical="center"/>
    </xf>
    <xf numFmtId="0" fontId="25" fillId="0" borderId="0" xfId="128" applyFont="1" applyBorder="1" applyAlignment="1">
      <alignment vertical="distributed" textRotation="255"/>
    </xf>
    <xf numFmtId="0" fontId="7" fillId="0" borderId="0" xfId="128" applyFont="1" applyBorder="1" applyAlignment="1">
      <alignment horizontal="center"/>
    </xf>
    <xf numFmtId="38" fontId="7" fillId="0" borderId="0" xfId="65" applyFont="1" applyBorder="1" applyAlignment="1"/>
    <xf numFmtId="0" fontId="7" fillId="0" borderId="0" xfId="128" applyFont="1" applyBorder="1" applyAlignment="1"/>
    <xf numFmtId="178" fontId="7" fillId="0" borderId="0" xfId="127" applyNumberFormat="1" applyFont="1"/>
    <xf numFmtId="0" fontId="7" fillId="0" borderId="0" xfId="103" applyFont="1"/>
    <xf numFmtId="194" fontId="7" fillId="0" borderId="0" xfId="103" applyNumberFormat="1" applyFont="1"/>
    <xf numFmtId="194" fontId="7" fillId="0" borderId="0" xfId="103" applyNumberFormat="1" applyFont="1" applyFill="1"/>
    <xf numFmtId="0" fontId="7" fillId="0" borderId="0" xfId="103" applyFont="1" applyFill="1"/>
    <xf numFmtId="0" fontId="7" fillId="0" borderId="0" xfId="102" applyFont="1" applyFill="1"/>
    <xf numFmtId="0" fontId="7" fillId="0" borderId="0" xfId="102" applyFont="1"/>
    <xf numFmtId="194" fontId="7" fillId="0" borderId="0" xfId="103" applyNumberFormat="1" applyFont="1" applyFill="1" applyAlignment="1">
      <alignment horizontal="right"/>
    </xf>
    <xf numFmtId="194" fontId="7" fillId="0" borderId="20" xfId="103" applyNumberFormat="1" applyFont="1" applyFill="1" applyBorder="1" applyAlignment="1">
      <alignment horizontal="right"/>
    </xf>
    <xf numFmtId="0" fontId="7" fillId="0" borderId="21" xfId="103" applyFont="1" applyBorder="1"/>
    <xf numFmtId="0" fontId="7" fillId="0" borderId="22" xfId="103" applyFont="1" applyBorder="1"/>
    <xf numFmtId="0" fontId="7" fillId="0" borderId="0" xfId="103" applyFont="1" applyBorder="1" applyAlignment="1">
      <alignment horizontal="center"/>
    </xf>
    <xf numFmtId="194" fontId="7" fillId="0" borderId="0" xfId="103" applyNumberFormat="1" applyFont="1" applyBorder="1"/>
    <xf numFmtId="194" fontId="7" fillId="0" borderId="23" xfId="103" applyNumberFormat="1" applyFont="1" applyBorder="1"/>
    <xf numFmtId="194" fontId="7" fillId="0" borderId="0" xfId="103" applyNumberFormat="1" applyFont="1" applyFill="1" applyBorder="1"/>
    <xf numFmtId="194" fontId="7" fillId="0" borderId="0" xfId="103" quotePrefix="1" applyNumberFormat="1" applyFont="1" applyFill="1" applyAlignment="1">
      <alignment horizontal="right"/>
    </xf>
    <xf numFmtId="194" fontId="7" fillId="0" borderId="0" xfId="102" applyNumberFormat="1" applyFont="1"/>
    <xf numFmtId="194" fontId="7" fillId="0" borderId="0" xfId="102" applyNumberFormat="1" applyFont="1" applyFill="1"/>
    <xf numFmtId="194" fontId="7" fillId="0" borderId="0" xfId="102" applyNumberFormat="1" applyFont="1" applyFill="1" applyBorder="1"/>
    <xf numFmtId="194" fontId="31" fillId="0" borderId="24" xfId="104" applyNumberFormat="1" applyFont="1" applyFill="1" applyBorder="1"/>
    <xf numFmtId="194" fontId="31" fillId="0" borderId="25" xfId="104" applyNumberFormat="1" applyFont="1" applyFill="1" applyBorder="1"/>
    <xf numFmtId="39" fontId="31" fillId="0" borderId="24" xfId="104" applyNumberFormat="1" applyFont="1" applyFill="1" applyBorder="1"/>
    <xf numFmtId="39" fontId="31" fillId="0" borderId="26" xfId="104" applyNumberFormat="1" applyFont="1" applyFill="1" applyBorder="1"/>
    <xf numFmtId="182" fontId="31" fillId="0" borderId="25" xfId="104" applyNumberFormat="1" applyFont="1" applyFill="1" applyBorder="1"/>
    <xf numFmtId="182" fontId="31" fillId="0" borderId="24" xfId="104" applyNumberFormat="1" applyFont="1" applyFill="1" applyBorder="1"/>
    <xf numFmtId="182" fontId="31" fillId="0" borderId="26" xfId="104" applyNumberFormat="1" applyFont="1" applyFill="1" applyBorder="1"/>
    <xf numFmtId="194" fontId="31" fillId="0" borderId="27" xfId="104" applyNumberFormat="1" applyFont="1" applyFill="1" applyBorder="1"/>
    <xf numFmtId="194" fontId="31" fillId="0" borderId="28" xfId="104" applyNumberFormat="1" applyFont="1" applyFill="1" applyBorder="1"/>
    <xf numFmtId="39" fontId="31" fillId="0" borderId="27" xfId="104" applyNumberFormat="1" applyFont="1" applyFill="1" applyBorder="1"/>
    <xf numFmtId="39" fontId="31" fillId="0" borderId="29" xfId="104" applyNumberFormat="1" applyFont="1" applyFill="1" applyBorder="1"/>
    <xf numFmtId="182" fontId="31" fillId="0" borderId="28" xfId="104" applyNumberFormat="1" applyFont="1" applyFill="1" applyBorder="1"/>
    <xf numFmtId="182" fontId="31" fillId="0" borderId="27" xfId="104" applyNumberFormat="1" applyFont="1" applyFill="1" applyBorder="1"/>
    <xf numFmtId="182" fontId="31" fillId="0" borderId="29" xfId="104" applyNumberFormat="1" applyFont="1" applyFill="1" applyBorder="1"/>
    <xf numFmtId="182" fontId="31" fillId="0" borderId="0" xfId="104" applyNumberFormat="1" applyFont="1" applyFill="1" applyBorder="1"/>
    <xf numFmtId="182" fontId="31" fillId="0" borderId="18" xfId="104" applyNumberFormat="1" applyFont="1" applyFill="1" applyBorder="1"/>
    <xf numFmtId="182" fontId="31" fillId="0" borderId="30" xfId="104" applyNumberFormat="1" applyFont="1" applyFill="1" applyBorder="1"/>
    <xf numFmtId="182" fontId="31" fillId="0" borderId="31" xfId="104" applyNumberFormat="1" applyFont="1" applyFill="1" applyBorder="1"/>
    <xf numFmtId="182" fontId="31" fillId="0" borderId="17" xfId="104" applyNumberFormat="1" applyFont="1" applyFill="1" applyBorder="1"/>
    <xf numFmtId="182" fontId="31" fillId="0" borderId="13" xfId="104" applyNumberFormat="1" applyFont="1" applyFill="1" applyBorder="1"/>
    <xf numFmtId="194" fontId="31" fillId="0" borderId="32" xfId="104" applyNumberFormat="1" applyFont="1" applyFill="1" applyBorder="1"/>
    <xf numFmtId="194" fontId="31" fillId="0" borderId="33" xfId="104" applyNumberFormat="1" applyFont="1" applyFill="1" applyBorder="1"/>
    <xf numFmtId="39" fontId="31" fillId="0" borderId="17" xfId="104" applyNumberFormat="1" applyFont="1" applyFill="1" applyBorder="1"/>
    <xf numFmtId="39" fontId="31" fillId="0" borderId="34" xfId="104" applyNumberFormat="1" applyFont="1" applyFill="1" applyBorder="1"/>
    <xf numFmtId="194" fontId="31" fillId="0" borderId="35" xfId="104" applyNumberFormat="1" applyFont="1" applyBorder="1"/>
    <xf numFmtId="194" fontId="31" fillId="0" borderId="36" xfId="104" applyNumberFormat="1" applyFont="1" applyBorder="1"/>
    <xf numFmtId="194" fontId="31" fillId="0" borderId="36" xfId="104" applyNumberFormat="1" applyFont="1" applyFill="1" applyBorder="1"/>
    <xf numFmtId="194" fontId="31" fillId="0" borderId="37" xfId="104" applyNumberFormat="1" applyFont="1" applyFill="1" applyBorder="1"/>
    <xf numFmtId="182" fontId="31" fillId="0" borderId="38" xfId="104" applyNumberFormat="1" applyFont="1" applyFill="1" applyBorder="1"/>
    <xf numFmtId="182" fontId="31" fillId="0" borderId="39" xfId="104" applyNumberFormat="1" applyFont="1" applyFill="1" applyBorder="1"/>
    <xf numFmtId="182" fontId="31" fillId="0" borderId="37" xfId="104" applyNumberFormat="1" applyFont="1" applyFill="1" applyBorder="1"/>
    <xf numFmtId="182" fontId="31" fillId="0" borderId="40" xfId="104" applyNumberFormat="1" applyFont="1" applyFill="1" applyBorder="1"/>
    <xf numFmtId="194" fontId="31" fillId="0" borderId="41" xfId="104" applyNumberFormat="1" applyFont="1" applyFill="1" applyBorder="1"/>
    <xf numFmtId="194" fontId="31" fillId="0" borderId="42" xfId="104" applyNumberFormat="1" applyFont="1" applyFill="1" applyBorder="1"/>
    <xf numFmtId="39" fontId="31" fillId="0" borderId="43" xfId="104" applyNumberFormat="1" applyFont="1" applyFill="1" applyBorder="1"/>
    <xf numFmtId="182" fontId="31" fillId="0" borderId="41" xfId="104" applyNumberFormat="1" applyFont="1" applyFill="1" applyBorder="1"/>
    <xf numFmtId="182" fontId="31" fillId="0" borderId="42" xfId="104" applyNumberFormat="1" applyFont="1" applyFill="1" applyBorder="1"/>
    <xf numFmtId="182" fontId="31" fillId="0" borderId="44" xfId="104" applyNumberFormat="1" applyFont="1" applyFill="1" applyBorder="1"/>
    <xf numFmtId="39" fontId="31" fillId="0" borderId="32" xfId="104" applyNumberFormat="1" applyFont="1" applyFill="1" applyBorder="1"/>
    <xf numFmtId="182" fontId="31" fillId="0" borderId="32" xfId="104" applyNumberFormat="1" applyFont="1" applyFill="1" applyBorder="1"/>
    <xf numFmtId="182" fontId="31" fillId="0" borderId="33" xfId="104" applyNumberFormat="1" applyFont="1" applyFill="1" applyBorder="1"/>
    <xf numFmtId="182" fontId="31" fillId="0" borderId="34" xfId="104" applyNumberFormat="1" applyFont="1" applyFill="1" applyBorder="1"/>
    <xf numFmtId="182" fontId="31" fillId="0" borderId="45" xfId="104" applyNumberFormat="1" applyFont="1" applyFill="1" applyBorder="1"/>
    <xf numFmtId="194" fontId="31" fillId="0" borderId="20" xfId="104" applyNumberFormat="1" applyFont="1" applyBorder="1"/>
    <xf numFmtId="194" fontId="31" fillId="0" borderId="46" xfId="104" applyNumberFormat="1" applyFont="1" applyBorder="1"/>
    <xf numFmtId="194" fontId="31" fillId="0" borderId="47" xfId="104" applyNumberFormat="1" applyFont="1" applyFill="1" applyBorder="1"/>
    <xf numFmtId="182" fontId="31" fillId="0" borderId="48" xfId="104" applyNumberFormat="1" applyFont="1" applyFill="1" applyBorder="1"/>
    <xf numFmtId="182" fontId="31" fillId="0" borderId="49" xfId="104" applyNumberFormat="1" applyFont="1" applyFill="1" applyBorder="1"/>
    <xf numFmtId="182" fontId="31" fillId="0" borderId="50" xfId="104" applyNumberFormat="1" applyFont="1" applyFill="1" applyBorder="1"/>
    <xf numFmtId="200" fontId="3" fillId="0" borderId="0" xfId="83" applyNumberFormat="1" applyFont="1" applyFill="1"/>
    <xf numFmtId="0" fontId="3" fillId="0" borderId="0" xfId="105" applyFont="1" applyFill="1">
      <alignment vertical="center"/>
    </xf>
    <xf numFmtId="200" fontId="5" fillId="0" borderId="0" xfId="83" applyNumberFormat="1" applyFont="1" applyFill="1"/>
    <xf numFmtId="176" fontId="7" fillId="0" borderId="0" xfId="117" applyNumberFormat="1" applyFont="1" applyFill="1"/>
    <xf numFmtId="186" fontId="7" fillId="0" borderId="0" xfId="117" applyNumberFormat="1" applyFont="1" applyFill="1"/>
    <xf numFmtId="0" fontId="7" fillId="0" borderId="20" xfId="117" applyFont="1" applyFill="1" applyBorder="1"/>
    <xf numFmtId="0" fontId="7" fillId="0" borderId="20" xfId="117" applyFont="1" applyFill="1" applyBorder="1" applyAlignment="1">
      <alignment horizontal="center"/>
    </xf>
    <xf numFmtId="176" fontId="7" fillId="0" borderId="0" xfId="117" applyNumberFormat="1" applyFont="1" applyFill="1" applyAlignment="1">
      <alignment horizontal="right"/>
    </xf>
    <xf numFmtId="186" fontId="7" fillId="0" borderId="17" xfId="119" applyNumberFormat="1" applyFont="1" applyFill="1" applyBorder="1"/>
    <xf numFmtId="186" fontId="7" fillId="0" borderId="15" xfId="119" applyNumberFormat="1" applyFont="1" applyFill="1" applyBorder="1" applyAlignment="1">
      <alignment horizontal="center"/>
    </xf>
    <xf numFmtId="176" fontId="7" fillId="0" borderId="15" xfId="119" applyNumberFormat="1" applyFont="1" applyFill="1" applyBorder="1" applyAlignment="1">
      <alignment horizontal="center"/>
    </xf>
    <xf numFmtId="0" fontId="7" fillId="0" borderId="51" xfId="117" applyFont="1" applyFill="1" applyBorder="1"/>
    <xf numFmtId="0" fontId="7" fillId="0" borderId="52" xfId="117" applyFont="1" applyFill="1" applyBorder="1"/>
    <xf numFmtId="0" fontId="7" fillId="0" borderId="53" xfId="117" applyFont="1" applyFill="1" applyBorder="1"/>
    <xf numFmtId="0" fontId="7" fillId="0" borderId="54" xfId="117" applyFont="1" applyFill="1" applyBorder="1"/>
    <xf numFmtId="185" fontId="7" fillId="0" borderId="0" xfId="117" applyNumberFormat="1" applyFont="1" applyFill="1"/>
    <xf numFmtId="189" fontId="7" fillId="0" borderId="0" xfId="117" applyNumberFormat="1" applyFont="1" applyFill="1"/>
    <xf numFmtId="185" fontId="7" fillId="0" borderId="0" xfId="116" applyNumberFormat="1" applyFont="1" applyFill="1"/>
    <xf numFmtId="189" fontId="7" fillId="0" borderId="0" xfId="116" applyNumberFormat="1" applyFont="1" applyFill="1"/>
    <xf numFmtId="176" fontId="7" fillId="0" borderId="0" xfId="116" applyNumberFormat="1" applyFont="1" applyFill="1"/>
    <xf numFmtId="186" fontId="7" fillId="0" borderId="0" xfId="116" applyNumberFormat="1" applyFont="1" applyFill="1"/>
    <xf numFmtId="178" fontId="7" fillId="0" borderId="0" xfId="128" applyNumberFormat="1" applyFont="1" applyFill="1"/>
    <xf numFmtId="0" fontId="7" fillId="0" borderId="21" xfId="128" applyFont="1" applyFill="1" applyBorder="1"/>
    <xf numFmtId="0" fontId="7" fillId="0" borderId="22" xfId="128" applyFont="1" applyFill="1" applyBorder="1"/>
    <xf numFmtId="0" fontId="7" fillId="0" borderId="55" xfId="128" applyFont="1" applyFill="1" applyBorder="1"/>
    <xf numFmtId="0" fontId="7" fillId="0" borderId="41" xfId="128" applyFont="1" applyFill="1" applyBorder="1"/>
    <xf numFmtId="0" fontId="7" fillId="0" borderId="56" xfId="128" applyFont="1" applyFill="1" applyBorder="1"/>
    <xf numFmtId="0" fontId="7" fillId="0" borderId="57" xfId="128" applyFont="1" applyFill="1" applyBorder="1"/>
    <xf numFmtId="0" fontId="7" fillId="0" borderId="52" xfId="128" applyFont="1" applyFill="1" applyBorder="1"/>
    <xf numFmtId="0" fontId="7" fillId="0" borderId="58" xfId="128" applyFont="1" applyFill="1" applyBorder="1"/>
    <xf numFmtId="0" fontId="7" fillId="0" borderId="27" xfId="128" applyFont="1" applyFill="1" applyBorder="1"/>
    <xf numFmtId="0" fontId="25" fillId="0" borderId="17" xfId="128" applyFont="1" applyFill="1" applyBorder="1"/>
    <xf numFmtId="0" fontId="25" fillId="0" borderId="55" xfId="128" applyFont="1" applyFill="1" applyBorder="1"/>
    <xf numFmtId="0" fontId="7" fillId="0" borderId="32" xfId="128" applyFont="1" applyFill="1" applyBorder="1"/>
    <xf numFmtId="0" fontId="7" fillId="0" borderId="59" xfId="128" applyFont="1" applyFill="1" applyBorder="1"/>
    <xf numFmtId="0" fontId="7" fillId="0" borderId="43" xfId="128" applyFont="1" applyFill="1" applyBorder="1"/>
    <xf numFmtId="0" fontId="7" fillId="0" borderId="60" xfId="128" applyFont="1" applyFill="1" applyBorder="1"/>
    <xf numFmtId="0" fontId="7" fillId="0" borderId="61" xfId="128" applyFont="1" applyFill="1" applyBorder="1"/>
    <xf numFmtId="0" fontId="7" fillId="0" borderId="62" xfId="128" applyFont="1" applyFill="1" applyBorder="1"/>
    <xf numFmtId="0" fontId="27" fillId="0" borderId="57" xfId="128" applyFont="1" applyFill="1" applyBorder="1" applyAlignment="1">
      <alignment vertical="center"/>
    </xf>
    <xf numFmtId="0" fontId="7" fillId="0" borderId="63" xfId="128" applyFont="1" applyFill="1" applyBorder="1"/>
    <xf numFmtId="0" fontId="7" fillId="0" borderId="17" xfId="128" applyFont="1" applyFill="1" applyBorder="1"/>
    <xf numFmtId="0" fontId="1" fillId="0" borderId="0" xfId="83" applyFont="1"/>
    <xf numFmtId="176" fontId="1" fillId="0" borderId="0" xfId="83" applyNumberFormat="1" applyFont="1"/>
    <xf numFmtId="176" fontId="1" fillId="0" borderId="0" xfId="83" applyNumberFormat="1" applyFont="1" applyFill="1"/>
    <xf numFmtId="0" fontId="1" fillId="0" borderId="0" xfId="83" applyFont="1" applyFill="1"/>
    <xf numFmtId="0" fontId="1" fillId="0" borderId="0" xfId="105" applyFont="1" applyAlignment="1"/>
    <xf numFmtId="176" fontId="1" fillId="0" borderId="0" xfId="105" applyNumberFormat="1" applyFont="1" applyFill="1" applyAlignment="1"/>
    <xf numFmtId="0" fontId="1" fillId="0" borderId="0" xfId="105" applyFont="1" applyFill="1" applyAlignment="1"/>
    <xf numFmtId="176" fontId="1" fillId="0" borderId="0" xfId="105" applyNumberFormat="1" applyFont="1" applyAlignment="1"/>
    <xf numFmtId="0" fontId="1" fillId="0" borderId="15" xfId="105" applyFont="1" applyBorder="1" applyAlignment="1"/>
    <xf numFmtId="187" fontId="1" fillId="0" borderId="15" xfId="105" applyNumberFormat="1" applyFont="1" applyFill="1" applyBorder="1" applyAlignment="1">
      <alignment horizontal="center"/>
    </xf>
    <xf numFmtId="0" fontId="1" fillId="0" borderId="15" xfId="105" applyFont="1" applyFill="1" applyBorder="1" applyAlignment="1"/>
    <xf numFmtId="187" fontId="1" fillId="0" borderId="32" xfId="105" applyNumberFormat="1" applyFont="1" applyFill="1" applyBorder="1" applyAlignment="1">
      <alignment horizontal="center"/>
    </xf>
    <xf numFmtId="0" fontId="1" fillId="0" borderId="64" xfId="105" applyFont="1" applyFill="1" applyBorder="1" applyAlignment="1"/>
    <xf numFmtId="187" fontId="1" fillId="0" borderId="34" xfId="105" applyNumberFormat="1" applyFont="1" applyFill="1" applyBorder="1" applyAlignment="1">
      <alignment horizontal="center"/>
    </xf>
    <xf numFmtId="38" fontId="1" fillId="0" borderId="43" xfId="105" applyNumberFormat="1" applyFont="1" applyFill="1" applyBorder="1" applyAlignment="1"/>
    <xf numFmtId="191" fontId="1" fillId="0" borderId="43" xfId="105" applyNumberFormat="1" applyFont="1" applyFill="1" applyBorder="1" applyAlignment="1"/>
    <xf numFmtId="38" fontId="1" fillId="0" borderId="65" xfId="105" applyNumberFormat="1" applyFont="1" applyFill="1" applyBorder="1" applyAlignment="1"/>
    <xf numFmtId="191" fontId="1" fillId="0" borderId="24" xfId="105" applyNumberFormat="1" applyFont="1" applyFill="1" applyBorder="1" applyAlignment="1"/>
    <xf numFmtId="191" fontId="1" fillId="0" borderId="26" xfId="105" applyNumberFormat="1" applyFont="1" applyFill="1" applyBorder="1" applyAlignment="1"/>
    <xf numFmtId="38" fontId="1" fillId="0" borderId="18" xfId="105" applyNumberFormat="1" applyFont="1" applyFill="1" applyBorder="1" applyAlignment="1"/>
    <xf numFmtId="38" fontId="1" fillId="0" borderId="14" xfId="105" applyNumberFormat="1" applyFont="1" applyFill="1" applyBorder="1" applyAlignment="1"/>
    <xf numFmtId="191" fontId="1" fillId="0" borderId="27" xfId="105" applyNumberFormat="1" applyFont="1" applyFill="1" applyBorder="1" applyAlignment="1"/>
    <xf numFmtId="191" fontId="1" fillId="0" borderId="29" xfId="105" applyNumberFormat="1" applyFont="1" applyFill="1" applyBorder="1" applyAlignment="1"/>
    <xf numFmtId="38" fontId="1" fillId="0" borderId="27" xfId="105" applyNumberFormat="1" applyFont="1" applyFill="1" applyBorder="1" applyAlignment="1"/>
    <xf numFmtId="38" fontId="1" fillId="0" borderId="66" xfId="105" applyNumberFormat="1" applyFont="1" applyFill="1" applyBorder="1" applyAlignment="1"/>
    <xf numFmtId="178" fontId="1" fillId="0" borderId="18" xfId="105" applyNumberFormat="1" applyFont="1" applyFill="1" applyBorder="1" applyAlignment="1"/>
    <xf numFmtId="178" fontId="1" fillId="0" borderId="14" xfId="105" applyNumberFormat="1" applyFont="1" applyFill="1" applyBorder="1" applyAlignment="1"/>
    <xf numFmtId="178" fontId="1" fillId="0" borderId="27" xfId="105" applyNumberFormat="1" applyFont="1" applyFill="1" applyBorder="1" applyAlignment="1"/>
    <xf numFmtId="178" fontId="1" fillId="0" borderId="66" xfId="105" applyNumberFormat="1" applyFont="1" applyFill="1" applyBorder="1" applyAlignment="1"/>
    <xf numFmtId="38" fontId="1" fillId="0" borderId="47" xfId="105" applyNumberFormat="1" applyFont="1" applyFill="1" applyBorder="1" applyAlignment="1"/>
    <xf numFmtId="191" fontId="1" fillId="0" borderId="47" xfId="105" applyNumberFormat="1" applyFont="1" applyFill="1" applyBorder="1" applyAlignment="1"/>
    <xf numFmtId="38" fontId="1" fillId="0" borderId="67" xfId="105" applyNumberFormat="1" applyFont="1" applyFill="1" applyBorder="1" applyAlignment="1"/>
    <xf numFmtId="191" fontId="1" fillId="0" borderId="68" xfId="105" applyNumberFormat="1" applyFont="1" applyFill="1" applyBorder="1" applyAlignment="1"/>
    <xf numFmtId="191" fontId="1" fillId="0" borderId="0" xfId="105" applyNumberFormat="1" applyFont="1" applyFill="1" applyBorder="1" applyAlignment="1"/>
    <xf numFmtId="0" fontId="1" fillId="0" borderId="69" xfId="105" applyFont="1" applyBorder="1" applyAlignment="1">
      <alignment horizontal="center"/>
    </xf>
    <xf numFmtId="38" fontId="1" fillId="0" borderId="70" xfId="105" applyNumberFormat="1" applyFont="1" applyBorder="1" applyAlignment="1">
      <alignment horizontal="center"/>
    </xf>
    <xf numFmtId="191" fontId="1" fillId="0" borderId="41" xfId="105" applyNumberFormat="1" applyFont="1" applyBorder="1" applyAlignment="1">
      <alignment horizontal="center"/>
    </xf>
    <xf numFmtId="191" fontId="1" fillId="0" borderId="41" xfId="105" applyNumberFormat="1" applyFont="1" applyFill="1" applyBorder="1" applyAlignment="1">
      <alignment horizontal="center"/>
    </xf>
    <xf numFmtId="38" fontId="1" fillId="0" borderId="70" xfId="105" applyNumberFormat="1" applyFont="1" applyFill="1" applyBorder="1" applyAlignment="1">
      <alignment horizontal="center"/>
    </xf>
    <xf numFmtId="191" fontId="1" fillId="0" borderId="71" xfId="105" applyNumberFormat="1" applyFont="1" applyFill="1" applyBorder="1" applyAlignment="1">
      <alignment horizontal="center"/>
    </xf>
    <xf numFmtId="38" fontId="1" fillId="0" borderId="72" xfId="105" applyNumberFormat="1" applyFont="1" applyFill="1" applyBorder="1" applyAlignment="1">
      <alignment horizontal="center"/>
    </xf>
    <xf numFmtId="191" fontId="1" fillId="0" borderId="44" xfId="105" applyNumberFormat="1" applyFont="1" applyFill="1" applyBorder="1" applyAlignment="1">
      <alignment horizontal="center"/>
    </xf>
    <xf numFmtId="40" fontId="1" fillId="0" borderId="11" xfId="105" applyNumberFormat="1" applyFont="1" applyFill="1" applyBorder="1" applyAlignment="1"/>
    <xf numFmtId="191" fontId="1" fillId="0" borderId="65" xfId="105" applyNumberFormat="1" applyFont="1" applyBorder="1" applyAlignment="1"/>
    <xf numFmtId="191" fontId="1" fillId="0" borderId="65" xfId="105" applyNumberFormat="1" applyFont="1" applyFill="1" applyBorder="1" applyAlignment="1"/>
    <xf numFmtId="191" fontId="1" fillId="0" borderId="57" xfId="105" applyNumberFormat="1" applyFont="1" applyFill="1" applyBorder="1" applyAlignment="1"/>
    <xf numFmtId="40" fontId="1" fillId="0" borderId="17" xfId="105" applyNumberFormat="1" applyFont="1" applyFill="1" applyBorder="1" applyAlignment="1"/>
    <xf numFmtId="179" fontId="1" fillId="0" borderId="66" xfId="105" applyNumberFormat="1" applyFont="1" applyFill="1" applyBorder="1" applyAlignment="1">
      <alignment horizontal="right"/>
    </xf>
    <xf numFmtId="191" fontId="1" fillId="0" borderId="65" xfId="105" applyNumberFormat="1" applyFont="1" applyBorder="1" applyAlignment="1">
      <alignment horizontal="right"/>
    </xf>
    <xf numFmtId="191" fontId="1" fillId="0" borderId="65" xfId="105" applyNumberFormat="1" applyFont="1" applyFill="1" applyBorder="1" applyAlignment="1">
      <alignment horizontal="right"/>
    </xf>
    <xf numFmtId="191" fontId="1" fillId="0" borderId="57" xfId="105" applyNumberFormat="1" applyFont="1" applyFill="1" applyBorder="1" applyAlignment="1">
      <alignment horizontal="right"/>
    </xf>
    <xf numFmtId="179" fontId="1" fillId="0" borderId="27" xfId="105" applyNumberFormat="1" applyFont="1" applyFill="1" applyBorder="1" applyAlignment="1">
      <alignment horizontal="right"/>
    </xf>
    <xf numFmtId="179" fontId="1" fillId="0" borderId="65" xfId="105" applyNumberFormat="1" applyFont="1" applyFill="1" applyBorder="1" applyAlignment="1">
      <alignment horizontal="right"/>
    </xf>
    <xf numFmtId="191" fontId="1" fillId="0" borderId="73" xfId="105" applyNumberFormat="1" applyFont="1" applyFill="1" applyBorder="1" applyAlignment="1"/>
    <xf numFmtId="179" fontId="1" fillId="0" borderId="43" xfId="105" applyNumberFormat="1" applyFont="1" applyFill="1" applyBorder="1" applyAlignment="1">
      <alignment horizontal="right"/>
    </xf>
    <xf numFmtId="191" fontId="1" fillId="0" borderId="58" xfId="105" applyNumberFormat="1" applyFont="1" applyFill="1" applyBorder="1" applyAlignment="1"/>
    <xf numFmtId="191" fontId="1" fillId="0" borderId="27" xfId="105" applyNumberFormat="1" applyFont="1" applyBorder="1" applyAlignment="1">
      <alignment horizontal="right"/>
    </xf>
    <xf numFmtId="179" fontId="1" fillId="0" borderId="73" xfId="105" applyNumberFormat="1" applyFont="1" applyFill="1" applyBorder="1" applyAlignment="1">
      <alignment horizontal="right"/>
    </xf>
    <xf numFmtId="179" fontId="1" fillId="0" borderId="14" xfId="105" applyNumberFormat="1" applyFont="1" applyFill="1" applyBorder="1" applyAlignment="1"/>
    <xf numFmtId="179" fontId="1" fillId="0" borderId="18" xfId="105" applyNumberFormat="1" applyFont="1" applyFill="1" applyBorder="1" applyAlignment="1"/>
    <xf numFmtId="191" fontId="1" fillId="0" borderId="27" xfId="105" applyNumberFormat="1" applyFont="1" applyFill="1" applyBorder="1" applyAlignment="1">
      <alignment horizontal="right"/>
    </xf>
    <xf numFmtId="191" fontId="1" fillId="0" borderId="43" xfId="105" applyNumberFormat="1" applyFont="1" applyBorder="1" applyAlignment="1">
      <alignment horizontal="right"/>
    </xf>
    <xf numFmtId="191" fontId="1" fillId="0" borderId="43" xfId="105" applyNumberFormat="1" applyFont="1" applyFill="1" applyBorder="1" applyAlignment="1">
      <alignment horizontal="right"/>
    </xf>
    <xf numFmtId="191" fontId="1" fillId="0" borderId="58" xfId="105" applyNumberFormat="1" applyFont="1" applyFill="1" applyBorder="1" applyAlignment="1">
      <alignment horizontal="right"/>
    </xf>
    <xf numFmtId="190" fontId="1" fillId="0" borderId="65" xfId="105" applyNumberFormat="1" applyFont="1" applyFill="1" applyBorder="1" applyAlignment="1">
      <alignment horizontal="right"/>
    </xf>
    <xf numFmtId="190" fontId="1" fillId="0" borderId="43" xfId="105" applyNumberFormat="1" applyFont="1" applyFill="1" applyBorder="1" applyAlignment="1">
      <alignment horizontal="right"/>
    </xf>
    <xf numFmtId="0" fontId="1" fillId="0" borderId="74" xfId="105" applyFont="1" applyFill="1" applyBorder="1" applyAlignment="1">
      <alignment horizontal="right"/>
    </xf>
    <xf numFmtId="0" fontId="1" fillId="0" borderId="47" xfId="105" applyFont="1" applyBorder="1" applyAlignment="1">
      <alignment horizontal="right"/>
    </xf>
    <xf numFmtId="0" fontId="1" fillId="0" borderId="47" xfId="105" applyFont="1" applyFill="1" applyBorder="1" applyAlignment="1">
      <alignment horizontal="right"/>
    </xf>
    <xf numFmtId="0" fontId="1" fillId="0" borderId="46" xfId="105" applyFont="1" applyFill="1" applyBorder="1" applyAlignment="1">
      <alignment horizontal="right"/>
    </xf>
    <xf numFmtId="0" fontId="1" fillId="0" borderId="61" xfId="105" applyFont="1" applyFill="1" applyBorder="1" applyAlignment="1">
      <alignment horizontal="right"/>
    </xf>
    <xf numFmtId="0" fontId="1" fillId="0" borderId="0" xfId="105" applyFont="1" applyBorder="1" applyAlignment="1"/>
    <xf numFmtId="0" fontId="1" fillId="0" borderId="0" xfId="105" applyFont="1" applyBorder="1" applyAlignment="1">
      <alignment horizontal="right"/>
    </xf>
    <xf numFmtId="0" fontId="1" fillId="0" borderId="0" xfId="105" applyFont="1" applyFill="1" applyBorder="1" applyAlignment="1"/>
    <xf numFmtId="0" fontId="1" fillId="0" borderId="0" xfId="105" applyFont="1" applyFill="1" applyBorder="1" applyAlignment="1">
      <alignment horizontal="right"/>
    </xf>
    <xf numFmtId="0" fontId="1" fillId="0" borderId="0" xfId="132" applyFont="1" applyFill="1"/>
    <xf numFmtId="0" fontId="1" fillId="0" borderId="0" xfId="132" applyFont="1"/>
    <xf numFmtId="194" fontId="32" fillId="0" borderId="12" xfId="103" applyNumberFormat="1" applyFont="1" applyBorder="1" applyAlignment="1">
      <alignment horizontal="center"/>
    </xf>
    <xf numFmtId="194" fontId="32" fillId="0" borderId="17" xfId="103" applyNumberFormat="1" applyFont="1" applyFill="1" applyBorder="1" applyAlignment="1">
      <alignment horizontal="center"/>
    </xf>
    <xf numFmtId="194" fontId="32" fillId="0" borderId="11" xfId="103" applyNumberFormat="1" applyFont="1" applyFill="1" applyBorder="1" applyAlignment="1">
      <alignment horizontal="center"/>
    </xf>
    <xf numFmtId="0" fontId="32" fillId="0" borderId="17" xfId="103" applyFont="1" applyFill="1" applyBorder="1" applyAlignment="1">
      <alignment horizontal="center"/>
    </xf>
    <xf numFmtId="0" fontId="32" fillId="0" borderId="11" xfId="103" applyFont="1" applyFill="1" applyBorder="1" applyAlignment="1">
      <alignment horizontal="center"/>
    </xf>
    <xf numFmtId="194" fontId="32" fillId="0" borderId="13" xfId="103" applyNumberFormat="1" applyFont="1" applyFill="1" applyBorder="1" applyAlignment="1">
      <alignment horizontal="center"/>
    </xf>
    <xf numFmtId="39" fontId="31" fillId="0" borderId="75" xfId="104" applyNumberFormat="1" applyFont="1" applyFill="1" applyBorder="1"/>
    <xf numFmtId="182" fontId="31" fillId="0" borderId="76" xfId="104" applyNumberFormat="1" applyFont="1" applyFill="1" applyBorder="1"/>
    <xf numFmtId="194" fontId="31" fillId="0" borderId="40" xfId="104" applyNumberFormat="1" applyFont="1" applyFill="1" applyBorder="1"/>
    <xf numFmtId="194" fontId="31" fillId="0" borderId="77" xfId="104" applyNumberFormat="1" applyFont="1" applyFill="1" applyBorder="1"/>
    <xf numFmtId="0" fontId="32" fillId="0" borderId="13" xfId="103" applyFont="1" applyFill="1" applyBorder="1" applyAlignment="1">
      <alignment horizontal="center"/>
    </xf>
    <xf numFmtId="182" fontId="31" fillId="0" borderId="78" xfId="104" applyNumberFormat="1" applyFont="1" applyFill="1" applyBorder="1"/>
    <xf numFmtId="0" fontId="1" fillId="0" borderId="79" xfId="92" applyFont="1" applyFill="1" applyBorder="1" applyAlignment="1">
      <alignment horizontal="center" shrinkToFit="1"/>
    </xf>
    <xf numFmtId="191" fontId="1" fillId="0" borderId="75" xfId="105" applyNumberFormat="1" applyFont="1" applyFill="1" applyBorder="1" applyAlignment="1"/>
    <xf numFmtId="0" fontId="1" fillId="0" borderId="11" xfId="115" applyFont="1" applyFill="1" applyBorder="1" applyAlignment="1">
      <alignment horizontal="center"/>
    </xf>
    <xf numFmtId="0" fontId="1" fillId="0" borderId="32" xfId="115" applyFont="1" applyFill="1" applyBorder="1" applyAlignment="1">
      <alignment horizontal="center"/>
    </xf>
    <xf numFmtId="0" fontId="1" fillId="0" borderId="80" xfId="115" applyFont="1" applyFill="1" applyBorder="1" applyAlignment="1">
      <alignment horizontal="center"/>
    </xf>
    <xf numFmtId="0" fontId="1" fillId="0" borderId="17" xfId="115" applyFont="1" applyFill="1" applyBorder="1" applyAlignment="1">
      <alignment horizontal="center"/>
    </xf>
    <xf numFmtId="0" fontId="1" fillId="0" borderId="34" xfId="115" applyFont="1" applyFill="1" applyBorder="1" applyAlignment="1">
      <alignment horizontal="center"/>
    </xf>
    <xf numFmtId="0" fontId="1" fillId="0" borderId="0" xfId="114" applyFont="1" applyFill="1"/>
    <xf numFmtId="38" fontId="1" fillId="0" borderId="24" xfId="65" applyFont="1" applyFill="1" applyBorder="1" applyAlignment="1"/>
    <xf numFmtId="185" fontId="1" fillId="0" borderId="24" xfId="115" applyNumberFormat="1" applyFont="1" applyFill="1" applyBorder="1"/>
    <xf numFmtId="184" fontId="1" fillId="0" borderId="38" xfId="115" applyNumberFormat="1" applyFont="1" applyFill="1" applyBorder="1"/>
    <xf numFmtId="38" fontId="1" fillId="0" borderId="81" xfId="65" applyFont="1" applyFill="1" applyBorder="1" applyAlignment="1"/>
    <xf numFmtId="184" fontId="1" fillId="0" borderId="24" xfId="115" applyNumberFormat="1" applyFont="1" applyFill="1" applyBorder="1"/>
    <xf numFmtId="38" fontId="1" fillId="0" borderId="18" xfId="65" applyFont="1" applyFill="1" applyBorder="1" applyAlignment="1"/>
    <xf numFmtId="185" fontId="1" fillId="0" borderId="43" xfId="115" applyNumberFormat="1" applyFont="1" applyFill="1" applyBorder="1"/>
    <xf numFmtId="184" fontId="1" fillId="0" borderId="27" xfId="115" applyNumberFormat="1" applyFont="1" applyFill="1" applyBorder="1"/>
    <xf numFmtId="38" fontId="1" fillId="0" borderId="14" xfId="65" applyFont="1" applyFill="1" applyBorder="1" applyAlignment="1"/>
    <xf numFmtId="38" fontId="1" fillId="0" borderId="27" xfId="65" applyFont="1" applyFill="1" applyBorder="1" applyAlignment="1"/>
    <xf numFmtId="38" fontId="1" fillId="0" borderId="66" xfId="65" applyFont="1" applyFill="1" applyBorder="1" applyAlignment="1"/>
    <xf numFmtId="185" fontId="1" fillId="0" borderId="27" xfId="115" applyNumberFormat="1" applyFont="1" applyFill="1" applyBorder="1"/>
    <xf numFmtId="184" fontId="1" fillId="0" borderId="43" xfId="115" applyNumberFormat="1" applyFont="1" applyFill="1" applyBorder="1" applyAlignment="1">
      <alignment horizontal="right"/>
    </xf>
    <xf numFmtId="38" fontId="1" fillId="0" borderId="17" xfId="65" applyFont="1" applyFill="1" applyBorder="1" applyAlignment="1"/>
    <xf numFmtId="38" fontId="1" fillId="0" borderId="11" xfId="65" applyFont="1" applyFill="1" applyBorder="1" applyAlignment="1"/>
    <xf numFmtId="185" fontId="1" fillId="0" borderId="18" xfId="115" applyNumberFormat="1" applyFont="1" applyFill="1" applyBorder="1"/>
    <xf numFmtId="184" fontId="1" fillId="0" borderId="17" xfId="115" applyNumberFormat="1" applyFont="1" applyFill="1" applyBorder="1"/>
    <xf numFmtId="38" fontId="1" fillId="0" borderId="37" xfId="65" applyFont="1" applyFill="1" applyBorder="1" applyAlignment="1"/>
    <xf numFmtId="185" fontId="1" fillId="0" borderId="37" xfId="115" applyNumberFormat="1" applyFont="1" applyFill="1" applyBorder="1"/>
    <xf numFmtId="184" fontId="1" fillId="0" borderId="37" xfId="115" applyNumberFormat="1" applyFont="1" applyFill="1" applyBorder="1"/>
    <xf numFmtId="38" fontId="1" fillId="0" borderId="45" xfId="65" applyFont="1" applyFill="1" applyBorder="1" applyAlignment="1"/>
    <xf numFmtId="38" fontId="1" fillId="0" borderId="43" xfId="65" applyFont="1" applyFill="1" applyBorder="1" applyAlignment="1"/>
    <xf numFmtId="184" fontId="1" fillId="0" borderId="43" xfId="115" applyNumberFormat="1" applyFont="1" applyFill="1" applyBorder="1"/>
    <xf numFmtId="38" fontId="1" fillId="0" borderId="65" xfId="65" applyFont="1" applyFill="1" applyBorder="1" applyAlignment="1"/>
    <xf numFmtId="38" fontId="1" fillId="0" borderId="82" xfId="65" applyFont="1" applyFill="1" applyBorder="1" applyAlignment="1"/>
    <xf numFmtId="185" fontId="1" fillId="0" borderId="82" xfId="115" applyNumberFormat="1" applyFont="1" applyFill="1" applyBorder="1"/>
    <xf numFmtId="184" fontId="1" fillId="0" borderId="82" xfId="115" applyNumberFormat="1" applyFont="1" applyFill="1" applyBorder="1"/>
    <xf numFmtId="38" fontId="1" fillId="0" borderId="83" xfId="65" applyFont="1" applyFill="1" applyBorder="1" applyAlignment="1"/>
    <xf numFmtId="198" fontId="1" fillId="0" borderId="37" xfId="65" applyNumberFormat="1" applyFont="1" applyFill="1" applyBorder="1" applyAlignment="1"/>
    <xf numFmtId="185" fontId="1" fillId="0" borderId="37" xfId="65" applyNumberFormat="1" applyFont="1" applyFill="1" applyBorder="1" applyAlignment="1"/>
    <xf numFmtId="38" fontId="1" fillId="0" borderId="70" xfId="65" applyFont="1" applyFill="1" applyBorder="1" applyAlignment="1"/>
    <xf numFmtId="183" fontId="1" fillId="0" borderId="41" xfId="115" applyNumberFormat="1" applyFont="1" applyFill="1" applyBorder="1"/>
    <xf numFmtId="184" fontId="1" fillId="0" borderId="84" xfId="115" applyNumberFormat="1" applyFont="1" applyFill="1" applyBorder="1"/>
    <xf numFmtId="184" fontId="1" fillId="0" borderId="41" xfId="115" applyNumberFormat="1" applyFont="1" applyFill="1" applyBorder="1"/>
    <xf numFmtId="183" fontId="1" fillId="0" borderId="27" xfId="115" applyNumberFormat="1" applyFont="1" applyFill="1" applyBorder="1"/>
    <xf numFmtId="183" fontId="1" fillId="0" borderId="18" xfId="115" applyNumberFormat="1" applyFont="1" applyFill="1" applyBorder="1"/>
    <xf numFmtId="38" fontId="1" fillId="0" borderId="17" xfId="65" quotePrefix="1" applyFont="1" applyFill="1" applyBorder="1" applyAlignment="1">
      <alignment horizontal="right"/>
    </xf>
    <xf numFmtId="184" fontId="1" fillId="0" borderId="17" xfId="115" applyNumberFormat="1" applyFont="1" applyFill="1" applyBorder="1" applyAlignment="1">
      <alignment horizontal="right"/>
    </xf>
    <xf numFmtId="49" fontId="1" fillId="0" borderId="17" xfId="65" quotePrefix="1" applyNumberFormat="1" applyFont="1" applyFill="1" applyBorder="1" applyAlignment="1">
      <alignment horizontal="right"/>
    </xf>
    <xf numFmtId="183" fontId="1" fillId="0" borderId="37" xfId="115" applyNumberFormat="1" applyFont="1" applyFill="1" applyBorder="1"/>
    <xf numFmtId="186" fontId="1" fillId="0" borderId="24" xfId="119" applyNumberFormat="1" applyFont="1" applyFill="1" applyBorder="1"/>
    <xf numFmtId="186" fontId="1" fillId="0" borderId="39" xfId="119" applyNumberFormat="1" applyFont="1" applyFill="1" applyBorder="1"/>
    <xf numFmtId="176" fontId="1" fillId="0" borderId="38" xfId="119" applyNumberFormat="1" applyFont="1" applyFill="1" applyBorder="1"/>
    <xf numFmtId="186" fontId="1" fillId="0" borderId="38" xfId="119" applyNumberFormat="1" applyFont="1" applyFill="1" applyBorder="1"/>
    <xf numFmtId="176" fontId="1" fillId="0" borderId="24" xfId="119" applyNumberFormat="1" applyFont="1" applyFill="1" applyBorder="1"/>
    <xf numFmtId="176" fontId="1" fillId="0" borderId="26" xfId="119" applyNumberFormat="1" applyFont="1" applyFill="1" applyBorder="1"/>
    <xf numFmtId="186" fontId="1" fillId="0" borderId="27" xfId="119" applyNumberFormat="1" applyFont="1" applyFill="1" applyBorder="1"/>
    <xf numFmtId="186" fontId="1" fillId="0" borderId="57" xfId="119" applyNumberFormat="1" applyFont="1" applyFill="1" applyBorder="1"/>
    <xf numFmtId="176" fontId="1" fillId="0" borderId="27" xfId="119" applyNumberFormat="1" applyFont="1" applyFill="1" applyBorder="1"/>
    <xf numFmtId="176" fontId="1" fillId="0" borderId="27" xfId="119" applyNumberFormat="1" applyFont="1" applyFill="1" applyBorder="1" applyAlignment="1">
      <alignment horizontal="right"/>
    </xf>
    <xf numFmtId="176" fontId="1" fillId="0" borderId="29" xfId="119" applyNumberFormat="1" applyFont="1" applyFill="1" applyBorder="1"/>
    <xf numFmtId="0" fontId="1" fillId="0" borderId="53" xfId="117" applyFont="1" applyFill="1" applyBorder="1"/>
    <xf numFmtId="0" fontId="1" fillId="0" borderId="54" xfId="117" applyFont="1" applyFill="1" applyBorder="1"/>
    <xf numFmtId="186" fontId="1" fillId="0" borderId="19" xfId="119" applyNumberFormat="1" applyFont="1" applyFill="1" applyBorder="1"/>
    <xf numFmtId="186" fontId="1" fillId="0" borderId="18" xfId="119" applyNumberFormat="1" applyFont="1" applyFill="1" applyBorder="1"/>
    <xf numFmtId="0" fontId="1" fillId="0" borderId="0" xfId="116" applyFont="1" applyFill="1"/>
    <xf numFmtId="186" fontId="1" fillId="0" borderId="43" xfId="119" applyNumberFormat="1" applyFont="1" applyFill="1" applyBorder="1" applyAlignment="1">
      <alignment horizontal="right"/>
    </xf>
    <xf numFmtId="176" fontId="1" fillId="0" borderId="43" xfId="119" applyNumberFormat="1" applyFont="1" applyFill="1" applyBorder="1" applyAlignment="1">
      <alignment horizontal="right"/>
    </xf>
    <xf numFmtId="176" fontId="1" fillId="0" borderId="75" xfId="119" applyNumberFormat="1" applyFont="1" applyFill="1" applyBorder="1" applyAlignment="1">
      <alignment horizontal="right"/>
    </xf>
    <xf numFmtId="186" fontId="1" fillId="0" borderId="58" xfId="119" applyNumberFormat="1" applyFont="1" applyFill="1" applyBorder="1"/>
    <xf numFmtId="186" fontId="1" fillId="0" borderId="43" xfId="119" applyNumberFormat="1" applyFont="1" applyFill="1" applyBorder="1"/>
    <xf numFmtId="0" fontId="1" fillId="0" borderId="85" xfId="117" applyFont="1" applyFill="1" applyBorder="1"/>
    <xf numFmtId="0" fontId="1" fillId="0" borderId="86" xfId="117" applyFont="1" applyFill="1" applyBorder="1"/>
    <xf numFmtId="38" fontId="1" fillId="0" borderId="32" xfId="65" applyFont="1" applyFill="1" applyBorder="1" applyAlignment="1"/>
    <xf numFmtId="186" fontId="1" fillId="0" borderId="32" xfId="119" applyNumberFormat="1" applyFont="1" applyFill="1" applyBorder="1"/>
    <xf numFmtId="186" fontId="1" fillId="0" borderId="80" xfId="119" applyNumberFormat="1" applyFont="1" applyFill="1" applyBorder="1"/>
    <xf numFmtId="176" fontId="1" fillId="0" borderId="18" xfId="119" applyNumberFormat="1" applyFont="1" applyFill="1" applyBorder="1"/>
    <xf numFmtId="38" fontId="1" fillId="0" borderId="87" xfId="65" applyFont="1" applyFill="1" applyBorder="1" applyAlignment="1"/>
    <xf numFmtId="176" fontId="1" fillId="0" borderId="18" xfId="119" applyNumberFormat="1" applyFont="1" applyFill="1" applyBorder="1" applyAlignment="1">
      <alignment horizontal="right"/>
    </xf>
    <xf numFmtId="176" fontId="1" fillId="0" borderId="17" xfId="119" applyNumberFormat="1" applyFont="1" applyFill="1" applyBorder="1"/>
    <xf numFmtId="176" fontId="1" fillId="0" borderId="13" xfId="119" applyNumberFormat="1" applyFont="1" applyFill="1" applyBorder="1"/>
    <xf numFmtId="186" fontId="1" fillId="0" borderId="37" xfId="119" applyNumberFormat="1" applyFont="1" applyFill="1" applyBorder="1"/>
    <xf numFmtId="176" fontId="1" fillId="0" borderId="37" xfId="119" applyNumberFormat="1" applyFont="1" applyFill="1" applyBorder="1"/>
    <xf numFmtId="38" fontId="1" fillId="0" borderId="47" xfId="65" applyFont="1" applyFill="1" applyBorder="1" applyAlignment="1"/>
    <xf numFmtId="186" fontId="1" fillId="0" borderId="46" xfId="119" applyNumberFormat="1" applyFont="1" applyFill="1" applyBorder="1"/>
    <xf numFmtId="186" fontId="1" fillId="0" borderId="47" xfId="119" applyNumberFormat="1" applyFont="1" applyFill="1" applyBorder="1"/>
    <xf numFmtId="176" fontId="1" fillId="0" borderId="46" xfId="119" applyNumberFormat="1" applyFont="1" applyFill="1" applyBorder="1"/>
    <xf numFmtId="176" fontId="1" fillId="0" borderId="37" xfId="119" applyNumberFormat="1" applyFont="1" applyFill="1" applyBorder="1" applyAlignment="1">
      <alignment horizontal="right"/>
    </xf>
    <xf numFmtId="38" fontId="1" fillId="0" borderId="67" xfId="65" applyFont="1" applyFill="1" applyBorder="1" applyAlignment="1"/>
    <xf numFmtId="176" fontId="1" fillId="0" borderId="40" xfId="119" applyNumberFormat="1" applyFont="1" applyFill="1" applyBorder="1"/>
    <xf numFmtId="0" fontId="1" fillId="0" borderId="17" xfId="119" applyFont="1" applyFill="1" applyBorder="1"/>
    <xf numFmtId="186" fontId="1" fillId="0" borderId="17" xfId="119" applyNumberFormat="1" applyFont="1" applyFill="1" applyBorder="1"/>
    <xf numFmtId="189" fontId="1" fillId="0" borderId="17" xfId="119" applyNumberFormat="1" applyFont="1" applyFill="1" applyBorder="1"/>
    <xf numFmtId="0" fontId="1" fillId="0" borderId="11" xfId="119" applyFont="1" applyFill="1" applyBorder="1"/>
    <xf numFmtId="190" fontId="1" fillId="0" borderId="17" xfId="119" applyNumberFormat="1" applyFont="1" applyFill="1" applyBorder="1"/>
    <xf numFmtId="0" fontId="1" fillId="0" borderId="12" xfId="119" applyFont="1" applyFill="1" applyBorder="1"/>
    <xf numFmtId="0" fontId="1" fillId="0" borderId="13" xfId="119" applyFont="1" applyFill="1" applyBorder="1"/>
    <xf numFmtId="0" fontId="1" fillId="0" borderId="15" xfId="119" applyFont="1" applyFill="1" applyBorder="1" applyAlignment="1">
      <alignment horizontal="center"/>
    </xf>
    <xf numFmtId="186" fontId="1" fillId="0" borderId="15" xfId="119" applyNumberFormat="1" applyFont="1" applyFill="1" applyBorder="1" applyAlignment="1">
      <alignment horizontal="center"/>
    </xf>
    <xf numFmtId="189" fontId="1" fillId="0" borderId="15" xfId="119" applyNumberFormat="1" applyFont="1" applyFill="1" applyBorder="1" applyAlignment="1">
      <alignment horizontal="center"/>
    </xf>
    <xf numFmtId="176" fontId="1" fillId="0" borderId="15" xfId="119" applyNumberFormat="1" applyFont="1" applyFill="1" applyBorder="1" applyAlignment="1">
      <alignment horizontal="center"/>
    </xf>
    <xf numFmtId="0" fontId="1" fillId="0" borderId="18" xfId="119" applyFont="1" applyFill="1" applyBorder="1" applyAlignment="1">
      <alignment horizontal="center"/>
    </xf>
    <xf numFmtId="0" fontId="1" fillId="0" borderId="14" xfId="119" applyFont="1" applyFill="1" applyBorder="1" applyAlignment="1">
      <alignment horizontal="center"/>
    </xf>
    <xf numFmtId="0" fontId="1" fillId="0" borderId="16" xfId="119" applyFont="1" applyFill="1" applyBorder="1" applyAlignment="1">
      <alignment horizontal="center"/>
    </xf>
    <xf numFmtId="0" fontId="1" fillId="0" borderId="88" xfId="117" applyFont="1" applyFill="1" applyBorder="1"/>
    <xf numFmtId="0" fontId="1" fillId="0" borderId="22" xfId="117" applyFont="1" applyFill="1" applyBorder="1"/>
    <xf numFmtId="176" fontId="1" fillId="0" borderId="43" xfId="119" applyNumberFormat="1" applyFont="1" applyFill="1" applyBorder="1"/>
    <xf numFmtId="38" fontId="1" fillId="0" borderId="27" xfId="65" applyFont="1" applyFill="1" applyBorder="1" applyAlignment="1">
      <alignment horizontal="right"/>
    </xf>
    <xf numFmtId="186" fontId="1" fillId="0" borderId="27" xfId="119" applyNumberFormat="1" applyFont="1" applyFill="1" applyBorder="1" applyAlignment="1">
      <alignment horizontal="right"/>
    </xf>
    <xf numFmtId="186" fontId="1" fillId="0" borderId="58" xfId="119" applyNumberFormat="1" applyFont="1" applyFill="1" applyBorder="1" applyAlignment="1">
      <alignment horizontal="right"/>
    </xf>
    <xf numFmtId="38" fontId="1" fillId="0" borderId="66" xfId="65" applyFont="1" applyFill="1" applyBorder="1" applyAlignment="1">
      <alignment horizontal="right"/>
    </xf>
    <xf numFmtId="186" fontId="1" fillId="0" borderId="57" xfId="119" applyNumberFormat="1" applyFont="1" applyFill="1" applyBorder="1" applyAlignment="1">
      <alignment horizontal="right"/>
    </xf>
    <xf numFmtId="176" fontId="1" fillId="0" borderId="29" xfId="119" applyNumberFormat="1" applyFont="1" applyFill="1" applyBorder="1" applyAlignment="1">
      <alignment horizontal="right"/>
    </xf>
    <xf numFmtId="38" fontId="1" fillId="0" borderId="18" xfId="65" applyFont="1" applyFill="1" applyBorder="1" applyAlignment="1">
      <alignment horizontal="right"/>
    </xf>
    <xf numFmtId="38" fontId="1" fillId="0" borderId="14" xfId="65" applyFont="1" applyFill="1" applyBorder="1" applyAlignment="1">
      <alignment horizontal="right"/>
    </xf>
    <xf numFmtId="38" fontId="1" fillId="0" borderId="32" xfId="65" applyFont="1" applyFill="1" applyBorder="1" applyAlignment="1">
      <alignment horizontal="right"/>
    </xf>
    <xf numFmtId="186" fontId="1" fillId="0" borderId="80" xfId="119" applyNumberFormat="1" applyFont="1" applyFill="1" applyBorder="1" applyAlignment="1">
      <alignment horizontal="right"/>
    </xf>
    <xf numFmtId="176" fontId="1" fillId="0" borderId="32" xfId="119" applyNumberFormat="1" applyFont="1" applyFill="1" applyBorder="1" applyAlignment="1">
      <alignment horizontal="right"/>
    </xf>
    <xf numFmtId="186" fontId="1" fillId="0" borderId="32" xfId="119" applyNumberFormat="1" applyFont="1" applyFill="1" applyBorder="1" applyAlignment="1">
      <alignment horizontal="right"/>
    </xf>
    <xf numFmtId="176" fontId="1" fillId="0" borderId="34" xfId="119" applyNumberFormat="1" applyFont="1" applyFill="1" applyBorder="1" applyAlignment="1">
      <alignment horizontal="right"/>
    </xf>
    <xf numFmtId="176" fontId="1" fillId="0" borderId="47" xfId="119" applyNumberFormat="1" applyFont="1" applyFill="1" applyBorder="1"/>
    <xf numFmtId="179" fontId="1" fillId="0" borderId="46" xfId="65" applyNumberFormat="1" applyFont="1" applyFill="1" applyBorder="1" applyAlignment="1"/>
    <xf numFmtId="176" fontId="1" fillId="0" borderId="77" xfId="119" applyNumberFormat="1" applyFont="1" applyFill="1" applyBorder="1"/>
    <xf numFmtId="0" fontId="1" fillId="0" borderId="0" xfId="117" applyFont="1" applyFill="1" applyBorder="1"/>
    <xf numFmtId="0" fontId="1" fillId="0" borderId="0" xfId="117" applyFont="1" applyFill="1"/>
    <xf numFmtId="186" fontId="1" fillId="0" borderId="0" xfId="117" applyNumberFormat="1" applyFont="1" applyFill="1"/>
    <xf numFmtId="176" fontId="1" fillId="0" borderId="0" xfId="117" applyNumberFormat="1" applyFont="1" applyFill="1" applyBorder="1"/>
    <xf numFmtId="0" fontId="1" fillId="0" borderId="0" xfId="117" applyFont="1" applyFill="1" applyAlignment="1"/>
    <xf numFmtId="185" fontId="1" fillId="0" borderId="0" xfId="117" applyNumberFormat="1" applyFont="1" applyFill="1"/>
    <xf numFmtId="189" fontId="1" fillId="0" borderId="0" xfId="117" applyNumberFormat="1" applyFont="1" applyFill="1"/>
    <xf numFmtId="176" fontId="1" fillId="0" borderId="0" xfId="117" applyNumberFormat="1" applyFont="1" applyFill="1"/>
    <xf numFmtId="185" fontId="1" fillId="0" borderId="0" xfId="116" applyNumberFormat="1" applyFont="1" applyFill="1"/>
    <xf numFmtId="189" fontId="1" fillId="0" borderId="0" xfId="116" applyNumberFormat="1" applyFont="1" applyFill="1"/>
    <xf numFmtId="176" fontId="1" fillId="0" borderId="0" xfId="116" applyNumberFormat="1" applyFont="1" applyFill="1"/>
    <xf numFmtId="186" fontId="1" fillId="0" borderId="0" xfId="116" applyNumberFormat="1" applyFont="1" applyFill="1"/>
    <xf numFmtId="0" fontId="1" fillId="0" borderId="89" xfId="128" applyFont="1" applyFill="1" applyBorder="1" applyAlignment="1">
      <alignment horizontal="center"/>
    </xf>
    <xf numFmtId="0" fontId="1" fillId="0" borderId="90" xfId="128" applyFont="1" applyFill="1" applyBorder="1" applyAlignment="1">
      <alignment horizontal="center"/>
    </xf>
    <xf numFmtId="0" fontId="1" fillId="0" borderId="91" xfId="128" applyFont="1" applyFill="1" applyBorder="1" applyAlignment="1">
      <alignment horizontal="center"/>
    </xf>
    <xf numFmtId="38" fontId="1" fillId="0" borderId="92" xfId="65" applyFont="1" applyFill="1" applyBorder="1" applyAlignment="1"/>
    <xf numFmtId="38" fontId="1" fillId="0" borderId="57" xfId="65" applyFont="1" applyFill="1" applyBorder="1" applyAlignment="1"/>
    <xf numFmtId="38" fontId="1" fillId="0" borderId="19" xfId="65" applyFont="1" applyFill="1" applyBorder="1" applyAlignment="1"/>
    <xf numFmtId="38" fontId="1" fillId="0" borderId="19" xfId="65" applyFont="1" applyFill="1" applyBorder="1" applyAlignment="1">
      <alignment horizontal="right"/>
    </xf>
    <xf numFmtId="38" fontId="1" fillId="0" borderId="0" xfId="65" applyFont="1" applyFill="1" applyBorder="1" applyAlignment="1"/>
    <xf numFmtId="38" fontId="1" fillId="0" borderId="38" xfId="65" applyFont="1" applyFill="1" applyBorder="1" applyAlignment="1"/>
    <xf numFmtId="38" fontId="1" fillId="0" borderId="93" xfId="65" applyFont="1" applyFill="1" applyBorder="1" applyAlignment="1"/>
    <xf numFmtId="38" fontId="1" fillId="0" borderId="39" xfId="65" applyFont="1" applyFill="1" applyBorder="1" applyAlignment="1"/>
    <xf numFmtId="38" fontId="1" fillId="0" borderId="71" xfId="65" applyFont="1" applyFill="1" applyBorder="1" applyAlignment="1"/>
    <xf numFmtId="38" fontId="1" fillId="0" borderId="41" xfId="65" applyFont="1" applyFill="1" applyBorder="1" applyAlignment="1"/>
    <xf numFmtId="38" fontId="1" fillId="0" borderId="57" xfId="65" applyFont="1" applyFill="1" applyBorder="1" applyAlignment="1">
      <alignment horizontal="center"/>
    </xf>
    <xf numFmtId="38" fontId="1" fillId="0" borderId="27" xfId="65" applyFont="1" applyFill="1" applyBorder="1" applyAlignment="1">
      <alignment horizontal="center"/>
    </xf>
    <xf numFmtId="38" fontId="1" fillId="0" borderId="80" xfId="65" applyFont="1" applyFill="1" applyBorder="1" applyAlignment="1"/>
    <xf numFmtId="38" fontId="1" fillId="0" borderId="58" xfId="65" applyFont="1" applyFill="1" applyBorder="1" applyAlignment="1"/>
    <xf numFmtId="38" fontId="1" fillId="0" borderId="12" xfId="65" applyFont="1" applyFill="1" applyBorder="1" applyAlignment="1"/>
    <xf numFmtId="38" fontId="1" fillId="0" borderId="36" xfId="65" applyFont="1" applyFill="1" applyBorder="1" applyAlignment="1"/>
    <xf numFmtId="178" fontId="1" fillId="0" borderId="58" xfId="65" applyNumberFormat="1" applyFont="1" applyFill="1" applyBorder="1" applyAlignment="1">
      <alignment horizontal="right"/>
    </xf>
    <xf numFmtId="178" fontId="1" fillId="0" borderId="71" xfId="65" applyNumberFormat="1" applyFont="1" applyFill="1" applyBorder="1" applyAlignment="1">
      <alignment horizontal="right"/>
    </xf>
    <xf numFmtId="178" fontId="1" fillId="0" borderId="43" xfId="65" applyNumberFormat="1" applyFont="1" applyFill="1" applyBorder="1" applyAlignment="1">
      <alignment horizontal="right"/>
    </xf>
    <xf numFmtId="178" fontId="1" fillId="0" borderId="94" xfId="65" applyNumberFormat="1" applyFont="1" applyFill="1" applyBorder="1" applyAlignment="1"/>
    <xf numFmtId="178" fontId="1" fillId="0" borderId="61" xfId="65" applyNumberFormat="1" applyFont="1" applyFill="1" applyBorder="1" applyAlignment="1"/>
    <xf numFmtId="178" fontId="1" fillId="0" borderId="95" xfId="65" applyNumberFormat="1" applyFont="1" applyFill="1" applyBorder="1" applyAlignment="1"/>
    <xf numFmtId="178" fontId="1" fillId="0" borderId="84" xfId="65" applyNumberFormat="1" applyFont="1" applyFill="1" applyBorder="1" applyAlignment="1"/>
    <xf numFmtId="178" fontId="1" fillId="0" borderId="57" xfId="65" applyNumberFormat="1" applyFont="1" applyFill="1" applyBorder="1" applyAlignment="1"/>
    <xf numFmtId="178" fontId="1" fillId="0" borderId="27" xfId="65" applyNumberFormat="1" applyFont="1" applyFill="1" applyBorder="1" applyAlignment="1"/>
    <xf numFmtId="178" fontId="1" fillId="0" borderId="19" xfId="65" applyNumberFormat="1" applyFont="1" applyFill="1" applyBorder="1" applyAlignment="1"/>
    <xf numFmtId="178" fontId="1" fillId="0" borderId="48" xfId="65" applyNumberFormat="1" applyFont="1" applyFill="1" applyBorder="1" applyAlignment="1"/>
    <xf numFmtId="178" fontId="1" fillId="0" borderId="96" xfId="65" applyNumberFormat="1" applyFont="1" applyFill="1" applyBorder="1" applyAlignment="1"/>
    <xf numFmtId="178" fontId="1" fillId="0" borderId="97" xfId="65" applyNumberFormat="1" applyFont="1" applyFill="1" applyBorder="1" applyAlignment="1"/>
    <xf numFmtId="38" fontId="1" fillId="0" borderId="35" xfId="65" applyFont="1" applyFill="1" applyBorder="1" applyAlignment="1"/>
    <xf numFmtId="38" fontId="1" fillId="0" borderId="28" xfId="65" applyFont="1" applyFill="1" applyBorder="1" applyAlignment="1">
      <alignment horizontal="center"/>
    </xf>
    <xf numFmtId="38" fontId="1" fillId="0" borderId="0" xfId="65" applyFont="1" applyFill="1" applyBorder="1" applyAlignment="1">
      <alignment horizontal="center"/>
    </xf>
    <xf numFmtId="38" fontId="1" fillId="0" borderId="19" xfId="65" applyFont="1" applyFill="1" applyBorder="1" applyAlignment="1">
      <alignment horizontal="center"/>
    </xf>
    <xf numFmtId="179" fontId="1" fillId="0" borderId="48" xfId="65" applyNumberFormat="1" applyFont="1" applyFill="1" applyBorder="1" applyAlignment="1"/>
    <xf numFmtId="179" fontId="1" fillId="0" borderId="96" xfId="65" applyNumberFormat="1" applyFont="1" applyFill="1" applyBorder="1" applyAlignment="1"/>
    <xf numFmtId="179" fontId="1" fillId="0" borderId="97" xfId="65" applyNumberFormat="1" applyFont="1" applyFill="1" applyBorder="1" applyAlignment="1"/>
    <xf numFmtId="178" fontId="1" fillId="0" borderId="12" xfId="65" applyNumberFormat="1" applyFont="1" applyFill="1" applyBorder="1" applyAlignment="1"/>
    <xf numFmtId="178" fontId="1" fillId="0" borderId="80" xfId="65" applyNumberFormat="1" applyFont="1" applyFill="1" applyBorder="1" applyAlignment="1"/>
    <xf numFmtId="178" fontId="1" fillId="0" borderId="32" xfId="65" applyNumberFormat="1" applyFont="1" applyFill="1" applyBorder="1" applyAlignment="1"/>
    <xf numFmtId="177" fontId="1" fillId="0" borderId="0" xfId="131" applyNumberFormat="1" applyFont="1" applyFill="1"/>
    <xf numFmtId="0" fontId="1" fillId="0" borderId="0" xfId="131" applyFont="1" applyFill="1"/>
    <xf numFmtId="0" fontId="1" fillId="0" borderId="0" xfId="130" applyFont="1" applyFill="1"/>
    <xf numFmtId="177" fontId="1" fillId="0" borderId="0" xfId="131" applyNumberFormat="1" applyFont="1" applyFill="1" applyAlignment="1">
      <alignment horizontal="right"/>
    </xf>
    <xf numFmtId="177" fontId="1" fillId="0" borderId="70" xfId="131" applyNumberFormat="1" applyFont="1" applyFill="1" applyBorder="1" applyAlignment="1">
      <alignment horizontal="center"/>
    </xf>
    <xf numFmtId="177" fontId="1" fillId="0" borderId="84" xfId="131" applyNumberFormat="1" applyFont="1" applyFill="1" applyBorder="1" applyAlignment="1">
      <alignment horizontal="center"/>
    </xf>
    <xf numFmtId="177" fontId="1" fillId="0" borderId="98" xfId="131" applyNumberFormat="1" applyFont="1" applyFill="1" applyBorder="1" applyAlignment="1">
      <alignment horizontal="center"/>
    </xf>
    <xf numFmtId="177" fontId="1" fillId="0" borderId="99" xfId="131" applyNumberFormat="1" applyFont="1" applyFill="1" applyBorder="1" applyAlignment="1">
      <alignment horizontal="center"/>
    </xf>
    <xf numFmtId="177" fontId="1" fillId="0" borderId="15" xfId="131" applyNumberFormat="1" applyFont="1" applyFill="1" applyBorder="1" applyAlignment="1">
      <alignment horizontal="center"/>
    </xf>
    <xf numFmtId="177" fontId="1" fillId="0" borderId="32" xfId="131" applyNumberFormat="1" applyFont="1" applyFill="1" applyBorder="1" applyAlignment="1">
      <alignment horizontal="center"/>
    </xf>
    <xf numFmtId="177" fontId="1" fillId="0" borderId="16" xfId="131" applyNumberFormat="1" applyFont="1" applyFill="1" applyBorder="1" applyAlignment="1">
      <alignment horizontal="center"/>
    </xf>
    <xf numFmtId="0" fontId="1" fillId="0" borderId="100" xfId="131" applyFont="1" applyFill="1" applyBorder="1"/>
    <xf numFmtId="0" fontId="1" fillId="0" borderId="101" xfId="131" applyFont="1" applyFill="1" applyBorder="1"/>
    <xf numFmtId="0" fontId="1" fillId="0" borderId="102" xfId="131" applyFont="1" applyFill="1" applyBorder="1"/>
    <xf numFmtId="0" fontId="1" fillId="0" borderId="103" xfId="131" applyFont="1" applyFill="1" applyBorder="1" applyAlignment="1">
      <alignment horizontal="center"/>
    </xf>
    <xf numFmtId="177" fontId="1" fillId="0" borderId="23" xfId="131" applyNumberFormat="1" applyFont="1" applyFill="1" applyBorder="1" applyAlignment="1">
      <alignment wrapText="1"/>
    </xf>
    <xf numFmtId="177" fontId="29" fillId="0" borderId="0" xfId="131" applyNumberFormat="1" applyFont="1" applyFill="1"/>
    <xf numFmtId="177" fontId="1" fillId="0" borderId="0" xfId="131" applyNumberFormat="1" applyFont="1" applyFill="1" applyAlignment="1">
      <alignment wrapText="1"/>
    </xf>
    <xf numFmtId="0" fontId="1" fillId="0" borderId="0" xfId="105" quotePrefix="1" applyFont="1" applyFill="1">
      <alignment vertical="center"/>
    </xf>
    <xf numFmtId="177" fontId="1" fillId="0" borderId="0" xfId="130" applyNumberFormat="1" applyFont="1" applyFill="1"/>
    <xf numFmtId="187" fontId="1" fillId="0" borderId="20" xfId="105" applyNumberFormat="1" applyFont="1" applyFill="1" applyBorder="1" applyAlignment="1">
      <alignment horizontal="right"/>
    </xf>
    <xf numFmtId="0" fontId="1" fillId="0" borderId="10" xfId="105" applyFont="1" applyBorder="1" applyAlignment="1"/>
    <xf numFmtId="0" fontId="1" fillId="0" borderId="104" xfId="105" applyFont="1" applyBorder="1" applyAlignment="1">
      <alignment shrinkToFit="1"/>
    </xf>
    <xf numFmtId="0" fontId="1" fillId="0" borderId="101" xfId="105" applyFont="1" applyBorder="1" applyAlignment="1"/>
    <xf numFmtId="0" fontId="1" fillId="0" borderId="105" xfId="105" applyFont="1" applyBorder="1" applyAlignment="1"/>
    <xf numFmtId="38" fontId="1" fillId="0" borderId="0" xfId="105" applyNumberFormat="1" applyFont="1" applyBorder="1" applyAlignment="1"/>
    <xf numFmtId="191" fontId="1" fillId="0" borderId="0" xfId="105" applyNumberFormat="1" applyFont="1" applyBorder="1" applyAlignment="1"/>
    <xf numFmtId="38" fontId="1" fillId="0" borderId="0" xfId="105" applyNumberFormat="1" applyFont="1" applyFill="1" applyBorder="1" applyAlignment="1"/>
    <xf numFmtId="191" fontId="1" fillId="0" borderId="14" xfId="105" applyNumberFormat="1" applyFont="1" applyFill="1" applyBorder="1" applyAlignment="1"/>
    <xf numFmtId="40" fontId="1" fillId="0" borderId="106" xfId="105" applyNumberFormat="1" applyFont="1" applyFill="1" applyBorder="1" applyAlignment="1"/>
    <xf numFmtId="179" fontId="1" fillId="0" borderId="107" xfId="105" applyNumberFormat="1" applyFont="1" applyFill="1" applyBorder="1" applyAlignment="1">
      <alignment horizontal="right"/>
    </xf>
    <xf numFmtId="1" fontId="1" fillId="0" borderId="0" xfId="83" applyNumberFormat="1" applyFont="1"/>
    <xf numFmtId="179" fontId="1" fillId="0" borderId="108" xfId="105" applyNumberFormat="1" applyFont="1" applyFill="1" applyBorder="1" applyAlignment="1">
      <alignment horizontal="right"/>
    </xf>
    <xf numFmtId="191" fontId="1" fillId="0" borderId="29" xfId="105" applyNumberFormat="1" applyFont="1" applyFill="1" applyBorder="1" applyAlignment="1">
      <alignment horizontal="right"/>
    </xf>
    <xf numFmtId="0" fontId="1" fillId="0" borderId="104" xfId="105" applyFont="1" applyBorder="1" applyAlignment="1"/>
    <xf numFmtId="179" fontId="1" fillId="0" borderId="109" xfId="105" applyNumberFormat="1" applyFont="1" applyFill="1" applyBorder="1" applyAlignment="1"/>
    <xf numFmtId="191" fontId="1" fillId="47" borderId="29" xfId="105" applyNumberFormat="1" applyFont="1" applyFill="1" applyBorder="1" applyAlignment="1">
      <alignment horizontal="right"/>
    </xf>
    <xf numFmtId="0" fontId="1" fillId="0" borderId="110" xfId="105" applyFont="1" applyFill="1" applyBorder="1" applyAlignment="1">
      <alignment horizontal="right"/>
    </xf>
    <xf numFmtId="191" fontId="1" fillId="0" borderId="68" xfId="105" applyNumberFormat="1" applyFont="1" applyFill="1" applyBorder="1" applyAlignment="1">
      <alignment horizontal="right"/>
    </xf>
    <xf numFmtId="0" fontId="1" fillId="0" borderId="0" xfId="115" applyFont="1" applyFill="1"/>
    <xf numFmtId="0" fontId="1" fillId="0" borderId="20" xfId="115" applyFont="1" applyFill="1" applyBorder="1"/>
    <xf numFmtId="0" fontId="1" fillId="0" borderId="0" xfId="105" applyFont="1" applyFill="1" applyAlignment="1">
      <alignment horizontal="right" vertical="center"/>
    </xf>
    <xf numFmtId="0" fontId="1" fillId="0" borderId="111" xfId="115" applyFont="1" applyFill="1" applyBorder="1"/>
    <xf numFmtId="184" fontId="1" fillId="0" borderId="26" xfId="115" applyNumberFormat="1" applyFont="1" applyFill="1" applyBorder="1"/>
    <xf numFmtId="0" fontId="1" fillId="0" borderId="54" xfId="115" applyFont="1" applyFill="1" applyBorder="1"/>
    <xf numFmtId="184" fontId="1" fillId="0" borderId="29" xfId="115" applyNumberFormat="1" applyFont="1" applyFill="1" applyBorder="1"/>
    <xf numFmtId="184" fontId="1" fillId="0" borderId="75" xfId="115" applyNumberFormat="1" applyFont="1" applyFill="1" applyBorder="1" applyAlignment="1">
      <alignment horizontal="right"/>
    </xf>
    <xf numFmtId="0" fontId="1" fillId="0" borderId="86" xfId="115" applyFont="1" applyFill="1" applyBorder="1"/>
    <xf numFmtId="184" fontId="1" fillId="0" borderId="13" xfId="115" applyNumberFormat="1" applyFont="1" applyFill="1" applyBorder="1"/>
    <xf numFmtId="0" fontId="1" fillId="0" borderId="112" xfId="115" applyFont="1" applyFill="1" applyBorder="1" applyAlignment="1">
      <alignment horizontal="center"/>
    </xf>
    <xf numFmtId="184" fontId="1" fillId="0" borderId="40" xfId="115" applyNumberFormat="1" applyFont="1" applyFill="1" applyBorder="1"/>
    <xf numFmtId="0" fontId="1" fillId="0" borderId="52" xfId="115" applyFont="1" applyFill="1" applyBorder="1"/>
    <xf numFmtId="184" fontId="1" fillId="0" borderId="75" xfId="115" applyNumberFormat="1" applyFont="1" applyFill="1" applyBorder="1"/>
    <xf numFmtId="0" fontId="1" fillId="0" borderId="113" xfId="115" applyFont="1" applyFill="1" applyBorder="1" applyAlignment="1">
      <alignment horizontal="center"/>
    </xf>
    <xf numFmtId="184" fontId="1" fillId="0" borderId="114" xfId="115" applyNumberFormat="1" applyFont="1" applyFill="1" applyBorder="1"/>
    <xf numFmtId="0" fontId="1" fillId="0" borderId="96" xfId="115" applyFont="1" applyFill="1" applyBorder="1"/>
    <xf numFmtId="0" fontId="1" fillId="0" borderId="0" xfId="115" applyFont="1" applyFill="1" applyBorder="1"/>
    <xf numFmtId="38" fontId="1" fillId="0" borderId="96" xfId="65" applyFont="1" applyFill="1" applyBorder="1" applyAlignment="1"/>
    <xf numFmtId="0" fontId="1" fillId="0" borderId="96" xfId="105" applyFont="1" applyFill="1" applyBorder="1" applyAlignment="1">
      <alignment vertical="center"/>
    </xf>
    <xf numFmtId="0" fontId="1" fillId="0" borderId="41" xfId="115" applyFont="1" applyFill="1" applyBorder="1"/>
    <xf numFmtId="0" fontId="1" fillId="0" borderId="56" xfId="115" applyFont="1" applyFill="1" applyBorder="1"/>
    <xf numFmtId="184" fontId="1" fillId="0" borderId="44" xfId="115" applyNumberFormat="1" applyFont="1" applyFill="1" applyBorder="1"/>
    <xf numFmtId="0" fontId="1" fillId="0" borderId="17" xfId="115" applyFont="1" applyFill="1" applyBorder="1"/>
    <xf numFmtId="0" fontId="1" fillId="0" borderId="55" xfId="115" applyFont="1" applyFill="1" applyBorder="1"/>
    <xf numFmtId="0" fontId="1" fillId="0" borderId="57" xfId="115" applyFont="1" applyFill="1" applyBorder="1"/>
    <xf numFmtId="0" fontId="1" fillId="0" borderId="58" xfId="115" applyFont="1" applyFill="1" applyBorder="1"/>
    <xf numFmtId="0" fontId="1" fillId="0" borderId="43" xfId="115" applyFont="1" applyFill="1" applyBorder="1"/>
    <xf numFmtId="0" fontId="1" fillId="0" borderId="88" xfId="115" applyFont="1" applyFill="1" applyBorder="1"/>
    <xf numFmtId="0" fontId="1" fillId="0" borderId="27" xfId="115" applyFont="1" applyFill="1" applyBorder="1"/>
    <xf numFmtId="0" fontId="1" fillId="0" borderId="22" xfId="115" applyFont="1" applyFill="1" applyBorder="1"/>
    <xf numFmtId="0" fontId="1" fillId="0" borderId="0" xfId="115" applyFont="1" applyFill="1" applyBorder="1" applyAlignment="1">
      <alignment vertical="distributed" textRotation="255"/>
    </xf>
    <xf numFmtId="176" fontId="1" fillId="0" borderId="0" xfId="115" quotePrefix="1" applyNumberFormat="1" applyFont="1" applyFill="1" applyBorder="1" applyAlignment="1">
      <alignment horizontal="center"/>
    </xf>
    <xf numFmtId="176" fontId="1" fillId="0" borderId="0" xfId="114" applyNumberFormat="1" applyFont="1" applyFill="1"/>
    <xf numFmtId="38" fontId="1" fillId="0" borderId="0" xfId="65" applyFont="1" applyBorder="1" applyAlignment="1"/>
    <xf numFmtId="185" fontId="1" fillId="0" borderId="0" xfId="83" applyNumberFormat="1" applyFont="1"/>
    <xf numFmtId="187" fontId="1" fillId="0" borderId="0" xfId="83" applyNumberFormat="1" applyFont="1"/>
    <xf numFmtId="38" fontId="1" fillId="0" borderId="0" xfId="65" applyFont="1" applyAlignment="1"/>
    <xf numFmtId="185" fontId="1" fillId="0" borderId="0" xfId="83" applyNumberFormat="1" applyFont="1" applyFill="1"/>
    <xf numFmtId="187" fontId="1" fillId="0" borderId="0" xfId="83" applyNumberFormat="1" applyFont="1" applyFill="1"/>
    <xf numFmtId="38" fontId="1" fillId="0" borderId="0" xfId="65" applyFont="1" applyFill="1" applyAlignment="1"/>
    <xf numFmtId="185" fontId="1" fillId="0" borderId="0" xfId="122" applyNumberFormat="1" applyFont="1"/>
    <xf numFmtId="187" fontId="1" fillId="0" borderId="0" xfId="122" applyNumberFormat="1" applyFont="1"/>
    <xf numFmtId="185" fontId="1" fillId="0" borderId="0" xfId="122" applyNumberFormat="1" applyFont="1" applyFill="1"/>
    <xf numFmtId="187" fontId="1" fillId="0" borderId="0" xfId="122" applyNumberFormat="1" applyFont="1" applyFill="1"/>
    <xf numFmtId="0" fontId="1" fillId="0" borderId="0" xfId="122" applyFont="1"/>
    <xf numFmtId="0" fontId="1" fillId="0" borderId="0" xfId="120" applyFont="1"/>
    <xf numFmtId="187" fontId="1" fillId="0" borderId="0" xfId="122" applyNumberFormat="1" applyFont="1" applyFill="1" applyAlignment="1">
      <alignment horizontal="right"/>
    </xf>
    <xf numFmtId="187" fontId="1" fillId="0" borderId="0" xfId="105" applyNumberFormat="1" applyFont="1" applyBorder="1" applyAlignment="1">
      <alignment horizontal="right"/>
    </xf>
    <xf numFmtId="38" fontId="1" fillId="0" borderId="11" xfId="65" applyFont="1" applyBorder="1" applyAlignment="1">
      <alignment horizontal="center"/>
    </xf>
    <xf numFmtId="185" fontId="1" fillId="0" borderId="32" xfId="122" applyNumberFormat="1" applyFont="1" applyBorder="1" applyAlignment="1">
      <alignment horizontal="center"/>
    </xf>
    <xf numFmtId="187" fontId="1" fillId="0" borderId="32" xfId="122" applyNumberFormat="1" applyFont="1" applyBorder="1" applyAlignment="1">
      <alignment horizontal="center"/>
    </xf>
    <xf numFmtId="38" fontId="1" fillId="0" borderId="17" xfId="65" applyFont="1" applyBorder="1" applyAlignment="1">
      <alignment horizontal="center"/>
    </xf>
    <xf numFmtId="187" fontId="1" fillId="0" borderId="87" xfId="122" applyNumberFormat="1" applyFont="1" applyBorder="1" applyAlignment="1">
      <alignment horizontal="center"/>
    </xf>
    <xf numFmtId="185" fontId="1" fillId="0" borderId="32" xfId="122" applyNumberFormat="1" applyFont="1" applyFill="1" applyBorder="1" applyAlignment="1">
      <alignment horizontal="center"/>
    </xf>
    <xf numFmtId="187" fontId="1" fillId="0" borderId="80" xfId="122" applyNumberFormat="1" applyFont="1" applyFill="1" applyBorder="1" applyAlignment="1">
      <alignment horizontal="center"/>
    </xf>
    <xf numFmtId="38" fontId="1" fillId="0" borderId="17" xfId="65" applyFont="1" applyFill="1" applyBorder="1" applyAlignment="1">
      <alignment horizontal="center"/>
    </xf>
    <xf numFmtId="187" fontId="1" fillId="0" borderId="33" xfId="122" applyNumberFormat="1" applyFont="1" applyFill="1" applyBorder="1" applyAlignment="1">
      <alignment horizontal="center"/>
    </xf>
    <xf numFmtId="187" fontId="1" fillId="0" borderId="115" xfId="122" applyNumberFormat="1" applyFont="1" applyFill="1" applyBorder="1" applyAlignment="1">
      <alignment horizontal="center"/>
    </xf>
    <xf numFmtId="0" fontId="1" fillId="0" borderId="88" xfId="122" applyFont="1" applyBorder="1"/>
    <xf numFmtId="185" fontId="1" fillId="0" borderId="43" xfId="65" applyNumberFormat="1" applyFont="1" applyFill="1" applyBorder="1" applyAlignment="1"/>
    <xf numFmtId="187" fontId="1" fillId="0" borderId="24" xfId="65" applyNumberFormat="1" applyFont="1" applyFill="1" applyBorder="1" applyAlignment="1"/>
    <xf numFmtId="187" fontId="1" fillId="0" borderId="92" xfId="65" applyNumberFormat="1" applyFont="1" applyFill="1" applyBorder="1" applyAlignment="1"/>
    <xf numFmtId="187" fontId="1" fillId="0" borderId="26" xfId="65" applyNumberFormat="1" applyFont="1" applyFill="1" applyBorder="1" applyAlignment="1"/>
    <xf numFmtId="0" fontId="1" fillId="0" borderId="22" xfId="122" applyFont="1" applyBorder="1"/>
    <xf numFmtId="187" fontId="1" fillId="0" borderId="14" xfId="65" applyNumberFormat="1" applyFont="1" applyFill="1" applyBorder="1" applyAlignment="1"/>
    <xf numFmtId="187" fontId="1" fillId="0" borderId="27" xfId="65" applyNumberFormat="1" applyFont="1" applyBorder="1" applyAlignment="1">
      <alignment horizontal="right"/>
    </xf>
    <xf numFmtId="187" fontId="1" fillId="0" borderId="57" xfId="65" applyNumberFormat="1" applyFont="1" applyFill="1" applyBorder="1" applyAlignment="1">
      <alignment horizontal="right"/>
    </xf>
    <xf numFmtId="187" fontId="1" fillId="0" borderId="57" xfId="65" applyNumberFormat="1" applyFont="1" applyFill="1" applyBorder="1" applyAlignment="1"/>
    <xf numFmtId="187" fontId="1" fillId="0" borderId="29" xfId="65" applyNumberFormat="1" applyFont="1" applyFill="1" applyBorder="1" applyAlignment="1">
      <alignment horizontal="right"/>
    </xf>
    <xf numFmtId="187" fontId="1" fillId="0" borderId="27" xfId="65" applyNumberFormat="1" applyFont="1" applyBorder="1" applyAlignment="1"/>
    <xf numFmtId="187" fontId="1" fillId="0" borderId="29" xfId="65" applyNumberFormat="1" applyFont="1" applyFill="1" applyBorder="1" applyAlignment="1"/>
    <xf numFmtId="187" fontId="1" fillId="0" borderId="57" xfId="65" quotePrefix="1" applyNumberFormat="1" applyFont="1" applyFill="1" applyBorder="1" applyAlignment="1">
      <alignment horizontal="right"/>
    </xf>
    <xf numFmtId="187" fontId="1" fillId="0" borderId="29" xfId="65" quotePrefix="1" applyNumberFormat="1" applyFont="1" applyFill="1" applyBorder="1" applyAlignment="1">
      <alignment horizontal="right"/>
    </xf>
    <xf numFmtId="187" fontId="1" fillId="0" borderId="32" xfId="65" applyNumberFormat="1" applyFont="1" applyBorder="1" applyAlignment="1"/>
    <xf numFmtId="187" fontId="1" fillId="0" borderId="80" xfId="65" quotePrefix="1" applyNumberFormat="1" applyFont="1" applyFill="1" applyBorder="1" applyAlignment="1">
      <alignment horizontal="right"/>
    </xf>
    <xf numFmtId="187" fontId="1" fillId="0" borderId="34" xfId="65" quotePrefix="1" applyNumberFormat="1" applyFont="1" applyFill="1" applyBorder="1" applyAlignment="1">
      <alignment horizontal="right"/>
    </xf>
    <xf numFmtId="185" fontId="1" fillId="0" borderId="47" xfId="65" applyNumberFormat="1" applyFont="1" applyFill="1" applyBorder="1" applyAlignment="1"/>
    <xf numFmtId="187" fontId="1" fillId="0" borderId="47" xfId="65" applyNumberFormat="1" applyFont="1" applyBorder="1" applyAlignment="1"/>
    <xf numFmtId="187" fontId="1" fillId="0" borderId="46" xfId="65" applyNumberFormat="1" applyFont="1" applyFill="1" applyBorder="1" applyAlignment="1"/>
    <xf numFmtId="187" fontId="1" fillId="0" borderId="77" xfId="65" applyNumberFormat="1" applyFont="1" applyFill="1" applyBorder="1" applyAlignment="1"/>
    <xf numFmtId="0" fontId="1" fillId="0" borderId="0" xfId="120" applyFont="1" applyBorder="1"/>
    <xf numFmtId="0" fontId="1" fillId="0" borderId="0" xfId="122" applyFont="1" applyBorder="1" applyAlignment="1">
      <alignment horizontal="center"/>
    </xf>
    <xf numFmtId="0" fontId="1" fillId="0" borderId="0" xfId="122" applyFont="1" applyBorder="1"/>
    <xf numFmtId="38" fontId="1" fillId="0" borderId="96" xfId="65" applyFont="1" applyBorder="1" applyAlignment="1"/>
    <xf numFmtId="185" fontId="1" fillId="0" borderId="96" xfId="65" applyNumberFormat="1" applyFont="1" applyFill="1" applyBorder="1" applyAlignment="1"/>
    <xf numFmtId="187" fontId="1" fillId="0" borderId="96" xfId="65" applyNumberFormat="1" applyFont="1" applyBorder="1" applyAlignment="1"/>
    <xf numFmtId="187" fontId="1" fillId="0" borderId="23" xfId="65" applyNumberFormat="1" applyFont="1" applyBorder="1" applyAlignment="1"/>
    <xf numFmtId="38" fontId="1" fillId="0" borderId="97" xfId="65" applyFont="1" applyFill="1" applyBorder="1" applyAlignment="1"/>
    <xf numFmtId="187" fontId="1" fillId="0" borderId="23" xfId="65" applyNumberFormat="1" applyFont="1" applyFill="1" applyBorder="1" applyAlignment="1"/>
    <xf numFmtId="0" fontId="1" fillId="0" borderId="56" xfId="122" applyFont="1" applyBorder="1"/>
    <xf numFmtId="185" fontId="1" fillId="0" borderId="70" xfId="65" applyNumberFormat="1" applyFont="1" applyFill="1" applyBorder="1" applyAlignment="1"/>
    <xf numFmtId="187" fontId="1" fillId="0" borderId="41" xfId="65" applyNumberFormat="1" applyFont="1" applyBorder="1" applyAlignment="1"/>
    <xf numFmtId="187" fontId="1" fillId="0" borderId="71" xfId="65" applyNumberFormat="1" applyFont="1" applyFill="1" applyBorder="1" applyAlignment="1"/>
    <xf numFmtId="187" fontId="1" fillId="0" borderId="44" xfId="65" applyNumberFormat="1" applyFont="1" applyFill="1" applyBorder="1" applyAlignment="1"/>
    <xf numFmtId="185" fontId="1" fillId="0" borderId="27" xfId="65" applyNumberFormat="1" applyFont="1" applyFill="1" applyBorder="1" applyAlignment="1"/>
    <xf numFmtId="187" fontId="1" fillId="0" borderId="66" xfId="65" quotePrefix="1" applyNumberFormat="1" applyFont="1" applyFill="1" applyBorder="1" applyAlignment="1">
      <alignment horizontal="right"/>
    </xf>
    <xf numFmtId="0" fontId="1" fillId="0" borderId="59" xfId="122" applyFont="1" applyBorder="1"/>
    <xf numFmtId="0" fontId="1" fillId="0" borderId="116" xfId="122" applyFont="1" applyBorder="1"/>
    <xf numFmtId="0" fontId="1" fillId="0" borderId="0" xfId="121" applyFont="1" applyBorder="1" applyAlignment="1">
      <alignment vertical="distributed" textRotation="255"/>
    </xf>
    <xf numFmtId="0" fontId="1" fillId="0" borderId="0" xfId="121" applyFont="1" applyBorder="1"/>
    <xf numFmtId="38" fontId="1" fillId="0" borderId="0" xfId="65" applyFont="1" applyBorder="1" applyAlignment="1">
      <alignment horizontal="right"/>
    </xf>
    <xf numFmtId="185" fontId="1" fillId="0" borderId="0" xfId="121" applyNumberFormat="1" applyFont="1" applyBorder="1" applyAlignment="1">
      <alignment horizontal="right"/>
    </xf>
    <xf numFmtId="187" fontId="1" fillId="0" borderId="0" xfId="121" applyNumberFormat="1" applyFont="1" applyBorder="1" applyAlignment="1">
      <alignment horizontal="right"/>
    </xf>
    <xf numFmtId="187" fontId="1" fillId="0" borderId="0" xfId="121" applyNumberFormat="1" applyFont="1" applyBorder="1"/>
    <xf numFmtId="185" fontId="1" fillId="0" borderId="0" xfId="121" applyNumberFormat="1" applyFont="1" applyFill="1" applyBorder="1" applyAlignment="1">
      <alignment horizontal="right"/>
    </xf>
    <xf numFmtId="187" fontId="1" fillId="0" borderId="0" xfId="121" applyNumberFormat="1" applyFont="1" applyFill="1" applyBorder="1"/>
    <xf numFmtId="38" fontId="1" fillId="0" borderId="23" xfId="65" applyFont="1" applyFill="1" applyBorder="1" applyAlignment="1"/>
    <xf numFmtId="185" fontId="1" fillId="0" borderId="23" xfId="122" applyNumberFormat="1" applyFont="1" applyFill="1" applyBorder="1"/>
    <xf numFmtId="187" fontId="1" fillId="0" borderId="23" xfId="122" applyNumberFormat="1" applyFont="1" applyFill="1" applyBorder="1"/>
    <xf numFmtId="181" fontId="1" fillId="0" borderId="0" xfId="121" applyNumberFormat="1" applyFont="1" applyBorder="1" applyAlignment="1">
      <alignment horizontal="right"/>
    </xf>
    <xf numFmtId="177" fontId="1" fillId="0" borderId="0" xfId="121" applyNumberFormat="1" applyFont="1" applyBorder="1"/>
    <xf numFmtId="0" fontId="1" fillId="0" borderId="0" xfId="121" applyFont="1"/>
    <xf numFmtId="185" fontId="1" fillId="0" borderId="0" xfId="121" applyNumberFormat="1" applyFont="1"/>
    <xf numFmtId="187" fontId="1" fillId="0" borderId="0" xfId="121" applyNumberFormat="1" applyFont="1"/>
    <xf numFmtId="185" fontId="1" fillId="0" borderId="0" xfId="121" applyNumberFormat="1" applyFont="1" applyFill="1"/>
    <xf numFmtId="187" fontId="1" fillId="0" borderId="0" xfId="121" quotePrefix="1" applyNumberFormat="1" applyFont="1" applyFill="1" applyAlignment="1">
      <alignment horizontal="right"/>
    </xf>
    <xf numFmtId="187" fontId="1" fillId="0" borderId="0" xfId="121" applyNumberFormat="1" applyFont="1" applyFill="1"/>
    <xf numFmtId="38" fontId="1" fillId="0" borderId="0" xfId="121" applyNumberFormat="1" applyFont="1"/>
    <xf numFmtId="177" fontId="1" fillId="0" borderId="0" xfId="121" quotePrefix="1" applyNumberFormat="1" applyFont="1" applyAlignment="1">
      <alignment horizontal="right"/>
    </xf>
    <xf numFmtId="185" fontId="1" fillId="0" borderId="0" xfId="120" applyNumberFormat="1" applyFont="1"/>
    <xf numFmtId="187" fontId="1" fillId="0" borderId="0" xfId="120" applyNumberFormat="1" applyFont="1"/>
    <xf numFmtId="185" fontId="1" fillId="0" borderId="0" xfId="120" applyNumberFormat="1" applyFont="1" applyFill="1"/>
    <xf numFmtId="187" fontId="1" fillId="0" borderId="0" xfId="120" applyNumberFormat="1" applyFont="1" applyFill="1"/>
    <xf numFmtId="0" fontId="3" fillId="0" borderId="0" xfId="105" applyFont="1" applyAlignment="1">
      <alignment vertical="center"/>
    </xf>
    <xf numFmtId="0" fontId="1" fillId="0" borderId="0" xfId="126" applyFont="1"/>
    <xf numFmtId="0" fontId="1" fillId="0" borderId="0" xfId="126" applyFont="1" applyFill="1"/>
    <xf numFmtId="187" fontId="1" fillId="0" borderId="0" xfId="126" applyNumberFormat="1" applyFont="1"/>
    <xf numFmtId="0" fontId="1" fillId="0" borderId="0" xfId="124" applyFont="1"/>
    <xf numFmtId="0" fontId="1" fillId="0" borderId="20" xfId="126" applyFont="1" applyBorder="1"/>
    <xf numFmtId="187" fontId="1" fillId="0" borderId="0" xfId="126" applyNumberFormat="1" applyFont="1" applyAlignment="1">
      <alignment horizontal="right"/>
    </xf>
    <xf numFmtId="187" fontId="1" fillId="0" borderId="20" xfId="105" applyNumberFormat="1" applyFont="1" applyFill="1" applyBorder="1" applyAlignment="1"/>
    <xf numFmtId="0" fontId="1" fillId="0" borderId="17" xfId="126" applyFont="1" applyFill="1" applyBorder="1" applyAlignment="1">
      <alignment horizontal="center"/>
    </xf>
    <xf numFmtId="0" fontId="1" fillId="0" borderId="32" xfId="126" applyFont="1" applyFill="1" applyBorder="1" applyAlignment="1">
      <alignment horizontal="center"/>
    </xf>
    <xf numFmtId="0" fontId="1" fillId="0" borderId="80" xfId="126" applyFont="1" applyFill="1" applyBorder="1" applyAlignment="1">
      <alignment horizontal="center"/>
    </xf>
    <xf numFmtId="0" fontId="1" fillId="0" borderId="34" xfId="126" applyFont="1" applyFill="1" applyBorder="1" applyAlignment="1">
      <alignment horizontal="center"/>
    </xf>
    <xf numFmtId="0" fontId="1" fillId="0" borderId="106" xfId="126" applyFont="1" applyFill="1" applyBorder="1" applyAlignment="1">
      <alignment horizontal="center"/>
    </xf>
    <xf numFmtId="0" fontId="1" fillId="0" borderId="106" xfId="126" applyFont="1" applyBorder="1" applyAlignment="1">
      <alignment horizontal="center"/>
    </xf>
    <xf numFmtId="0" fontId="1" fillId="0" borderId="32" xfId="126" applyFont="1" applyBorder="1" applyAlignment="1">
      <alignment horizontal="center"/>
    </xf>
    <xf numFmtId="0" fontId="1" fillId="0" borderId="34" xfId="126" applyFont="1" applyBorder="1" applyAlignment="1">
      <alignment horizontal="center"/>
    </xf>
    <xf numFmtId="0" fontId="1" fillId="0" borderId="88" xfId="126" applyFont="1" applyBorder="1"/>
    <xf numFmtId="181" fontId="1" fillId="0" borderId="24" xfId="126" applyNumberFormat="1" applyFont="1" applyFill="1" applyBorder="1"/>
    <xf numFmtId="185" fontId="1" fillId="0" borderId="24" xfId="126" applyNumberFormat="1" applyFont="1" applyFill="1" applyBorder="1"/>
    <xf numFmtId="187" fontId="1" fillId="0" borderId="24" xfId="126" applyNumberFormat="1" applyFont="1" applyFill="1" applyBorder="1"/>
    <xf numFmtId="187" fontId="1" fillId="0" borderId="92" xfId="126" applyNumberFormat="1" applyFont="1" applyFill="1" applyBorder="1"/>
    <xf numFmtId="181" fontId="1" fillId="0" borderId="117" xfId="126" applyNumberFormat="1" applyFont="1" applyFill="1" applyBorder="1"/>
    <xf numFmtId="187" fontId="1" fillId="0" borderId="26" xfId="126" applyNumberFormat="1" applyFont="1" applyFill="1" applyBorder="1"/>
    <xf numFmtId="185" fontId="1" fillId="0" borderId="27" xfId="126" applyNumberFormat="1" applyFont="1" applyFill="1" applyBorder="1"/>
    <xf numFmtId="187" fontId="1" fillId="0" borderId="26" xfId="126" applyNumberFormat="1" applyFont="1" applyBorder="1"/>
    <xf numFmtId="0" fontId="1" fillId="0" borderId="22" xfId="126" applyFont="1" applyBorder="1"/>
    <xf numFmtId="181" fontId="1" fillId="0" borderId="43" xfId="126" applyNumberFormat="1" applyFont="1" applyFill="1" applyBorder="1"/>
    <xf numFmtId="187" fontId="1" fillId="0" borderId="27" xfId="126" applyNumberFormat="1" applyFont="1" applyFill="1" applyBorder="1"/>
    <xf numFmtId="187" fontId="1" fillId="0" borderId="57" xfId="126" applyNumberFormat="1" applyFont="1" applyFill="1" applyBorder="1"/>
    <xf numFmtId="181" fontId="1" fillId="0" borderId="108" xfId="126" applyNumberFormat="1" applyFont="1" applyFill="1" applyBorder="1"/>
    <xf numFmtId="187" fontId="1" fillId="0" borderId="29" xfId="126" applyNumberFormat="1" applyFont="1" applyFill="1" applyBorder="1"/>
    <xf numFmtId="187" fontId="1" fillId="0" borderId="29" xfId="126" applyNumberFormat="1" applyFont="1" applyBorder="1"/>
    <xf numFmtId="185" fontId="1" fillId="0" borderId="43" xfId="126" applyNumberFormat="1" applyFont="1" applyFill="1" applyBorder="1"/>
    <xf numFmtId="181" fontId="1" fillId="0" borderId="18" xfId="126" applyNumberFormat="1" applyFont="1" applyFill="1" applyBorder="1"/>
    <xf numFmtId="181" fontId="1" fillId="0" borderId="109" xfId="126" applyNumberFormat="1" applyFont="1" applyFill="1" applyBorder="1"/>
    <xf numFmtId="181" fontId="1" fillId="0" borderId="27" xfId="126" applyNumberFormat="1" applyFont="1" applyFill="1" applyBorder="1"/>
    <xf numFmtId="181" fontId="1" fillId="0" borderId="107" xfId="126" applyNumberFormat="1" applyFont="1" applyFill="1" applyBorder="1"/>
    <xf numFmtId="0" fontId="1" fillId="0" borderId="55" xfId="126" applyFont="1" applyBorder="1"/>
    <xf numFmtId="185" fontId="1" fillId="0" borderId="32" xfId="126" applyNumberFormat="1" applyFont="1" applyFill="1" applyBorder="1"/>
    <xf numFmtId="187" fontId="1" fillId="0" borderId="32" xfId="126" applyNumberFormat="1" applyFont="1" applyFill="1" applyBorder="1"/>
    <xf numFmtId="187" fontId="1" fillId="0" borderId="80" xfId="126" applyNumberFormat="1" applyFont="1" applyFill="1" applyBorder="1"/>
    <xf numFmtId="187" fontId="1" fillId="0" borderId="13" xfId="126" applyNumberFormat="1" applyFont="1" applyFill="1" applyBorder="1"/>
    <xf numFmtId="187" fontId="1" fillId="0" borderId="34" xfId="126" applyNumberFormat="1" applyFont="1" applyFill="1" applyBorder="1"/>
    <xf numFmtId="187" fontId="1" fillId="0" borderId="34" xfId="126" applyNumberFormat="1" applyFont="1" applyBorder="1"/>
    <xf numFmtId="0" fontId="1" fillId="0" borderId="112" xfId="126" applyFont="1" applyBorder="1"/>
    <xf numFmtId="181" fontId="1" fillId="0" borderId="37" xfId="126" applyNumberFormat="1" applyFont="1" applyFill="1" applyBorder="1"/>
    <xf numFmtId="185" fontId="1" fillId="0" borderId="37" xfId="126" applyNumberFormat="1" applyFont="1" applyFill="1" applyBorder="1"/>
    <xf numFmtId="187" fontId="1" fillId="0" borderId="36" xfId="126" applyNumberFormat="1" applyFont="1" applyFill="1" applyBorder="1"/>
    <xf numFmtId="187" fontId="1" fillId="0" borderId="40" xfId="126" applyNumberFormat="1" applyFont="1" applyFill="1" applyBorder="1"/>
    <xf numFmtId="181" fontId="1" fillId="0" borderId="118" xfId="126" applyNumberFormat="1" applyFont="1" applyFill="1" applyBorder="1"/>
    <xf numFmtId="181" fontId="1" fillId="0" borderId="118" xfId="126" applyNumberFormat="1" applyFont="1" applyBorder="1"/>
    <xf numFmtId="187" fontId="1" fillId="0" borderId="40" xfId="126" applyNumberFormat="1" applyFont="1" applyBorder="1"/>
    <xf numFmtId="0" fontId="1" fillId="0" borderId="96" xfId="126" applyFont="1" applyBorder="1" applyAlignment="1">
      <alignment horizontal="center"/>
    </xf>
    <xf numFmtId="0" fontId="1" fillId="0" borderId="96" xfId="126" applyFont="1" applyBorder="1"/>
    <xf numFmtId="185" fontId="1" fillId="0" borderId="96" xfId="126" applyNumberFormat="1" applyFont="1" applyBorder="1"/>
    <xf numFmtId="0" fontId="1" fillId="0" borderId="96" xfId="126" applyFont="1" applyFill="1" applyBorder="1"/>
    <xf numFmtId="185" fontId="1" fillId="0" borderId="96" xfId="126" applyNumberFormat="1" applyFont="1" applyFill="1" applyBorder="1"/>
    <xf numFmtId="0" fontId="1" fillId="0" borderId="0" xfId="0" applyFont="1" applyAlignment="1">
      <alignment vertical="center"/>
    </xf>
    <xf numFmtId="181" fontId="1" fillId="0" borderId="41" xfId="126" applyNumberFormat="1" applyFont="1" applyFill="1" applyBorder="1"/>
    <xf numFmtId="185" fontId="1" fillId="0" borderId="41" xfId="126" applyNumberFormat="1" applyFont="1" applyFill="1" applyBorder="1"/>
    <xf numFmtId="187" fontId="1" fillId="0" borderId="58" xfId="126" applyNumberFormat="1" applyFont="1" applyFill="1" applyBorder="1"/>
    <xf numFmtId="187" fontId="1" fillId="0" borderId="71" xfId="126" applyNumberFormat="1" applyFont="1" applyFill="1" applyBorder="1"/>
    <xf numFmtId="181" fontId="1" fillId="0" borderId="119" xfId="126" applyNumberFormat="1" applyFont="1" applyFill="1" applyBorder="1"/>
    <xf numFmtId="185" fontId="1" fillId="0" borderId="84" xfId="126" applyNumberFormat="1" applyFont="1" applyFill="1" applyBorder="1"/>
    <xf numFmtId="187" fontId="1" fillId="0" borderId="44" xfId="126" applyNumberFormat="1" applyFont="1" applyFill="1" applyBorder="1"/>
    <xf numFmtId="187" fontId="1" fillId="0" borderId="44" xfId="126" applyNumberFormat="1" applyFont="1" applyBorder="1"/>
    <xf numFmtId="187" fontId="1" fillId="0" borderId="75" xfId="126" applyNumberFormat="1" applyFont="1" applyFill="1" applyBorder="1"/>
    <xf numFmtId="187" fontId="1" fillId="0" borderId="75" xfId="126" applyNumberFormat="1" applyFont="1" applyBorder="1"/>
    <xf numFmtId="0" fontId="1" fillId="0" borderId="22" xfId="126" applyFont="1" applyBorder="1" applyAlignment="1">
      <alignment shrinkToFit="1"/>
    </xf>
    <xf numFmtId="177" fontId="1" fillId="0" borderId="18" xfId="126" applyNumberFormat="1" applyFont="1" applyFill="1" applyBorder="1"/>
    <xf numFmtId="185" fontId="1" fillId="0" borderId="43" xfId="126" applyNumberFormat="1" applyFont="1" applyFill="1" applyBorder="1" applyAlignment="1">
      <alignment horizontal="right"/>
    </xf>
    <xf numFmtId="187" fontId="1" fillId="0" borderId="57" xfId="126" applyNumberFormat="1" applyFont="1" applyFill="1" applyBorder="1" applyAlignment="1">
      <alignment horizontal="right"/>
    </xf>
    <xf numFmtId="187" fontId="1" fillId="0" borderId="18" xfId="126" applyNumberFormat="1" applyFont="1" applyFill="1" applyBorder="1" applyAlignment="1">
      <alignment horizontal="right"/>
    </xf>
    <xf numFmtId="177" fontId="1" fillId="0" borderId="109" xfId="126" quotePrefix="1" applyNumberFormat="1" applyFont="1" applyFill="1" applyBorder="1" applyAlignment="1">
      <alignment horizontal="right"/>
    </xf>
    <xf numFmtId="187" fontId="1" fillId="0" borderId="19" xfId="126" applyNumberFormat="1" applyFont="1" applyFill="1" applyBorder="1" applyAlignment="1">
      <alignment horizontal="right"/>
    </xf>
    <xf numFmtId="187" fontId="1" fillId="0" borderId="29" xfId="126" applyNumberFormat="1" applyFont="1" applyFill="1" applyBorder="1" applyAlignment="1"/>
    <xf numFmtId="187" fontId="1" fillId="0" borderId="29" xfId="126" applyNumberFormat="1" applyFont="1" applyBorder="1" applyAlignment="1"/>
    <xf numFmtId="193" fontId="1" fillId="0" borderId="37" xfId="126" applyNumberFormat="1" applyFont="1" applyFill="1" applyBorder="1"/>
    <xf numFmtId="193" fontId="1" fillId="0" borderId="37" xfId="126" applyNumberFormat="1" applyFont="1" applyBorder="1"/>
    <xf numFmtId="0" fontId="1" fillId="0" borderId="0" xfId="125" applyFont="1"/>
    <xf numFmtId="185" fontId="1" fillId="0" borderId="0" xfId="125" applyNumberFormat="1" applyFont="1"/>
    <xf numFmtId="0" fontId="1" fillId="0" borderId="23" xfId="125" applyFont="1" applyBorder="1"/>
    <xf numFmtId="0" fontId="1" fillId="0" borderId="23" xfId="125" applyFont="1" applyFill="1" applyBorder="1"/>
    <xf numFmtId="185" fontId="1" fillId="0" borderId="0" xfId="125" applyNumberFormat="1" applyFont="1" applyFill="1"/>
    <xf numFmtId="0" fontId="1" fillId="0" borderId="0" xfId="125" applyFont="1" applyFill="1"/>
    <xf numFmtId="177" fontId="1" fillId="0" borderId="0" xfId="125" applyNumberFormat="1" applyFont="1"/>
    <xf numFmtId="187" fontId="1" fillId="0" borderId="0" xfId="125" applyNumberFormat="1" applyFont="1"/>
    <xf numFmtId="187" fontId="1" fillId="0" borderId="0" xfId="125" quotePrefix="1" applyNumberFormat="1" applyFont="1" applyAlignment="1">
      <alignment horizontal="right"/>
    </xf>
    <xf numFmtId="187" fontId="1" fillId="0" borderId="0" xfId="125" quotePrefix="1" applyNumberFormat="1" applyFont="1" applyFill="1" applyAlignment="1">
      <alignment horizontal="right"/>
    </xf>
    <xf numFmtId="0" fontId="1" fillId="0" borderId="0" xfId="124" applyFont="1" applyFill="1"/>
    <xf numFmtId="177" fontId="1" fillId="0" borderId="0" xfId="124" applyNumberFormat="1" applyFont="1"/>
    <xf numFmtId="185" fontId="1" fillId="0" borderId="0" xfId="124" applyNumberFormat="1" applyFont="1"/>
    <xf numFmtId="187" fontId="1" fillId="0" borderId="0" xfId="124" applyNumberFormat="1" applyFont="1"/>
    <xf numFmtId="181" fontId="1" fillId="0" borderId="0" xfId="124" applyNumberFormat="1" applyFont="1"/>
    <xf numFmtId="40" fontId="1" fillId="0" borderId="0" xfId="65" applyNumberFormat="1" applyFont="1" applyAlignment="1"/>
    <xf numFmtId="0" fontId="1" fillId="0" borderId="0" xfId="123" applyFont="1"/>
    <xf numFmtId="0" fontId="1" fillId="0" borderId="0" xfId="105" applyFont="1">
      <alignment vertical="center"/>
    </xf>
    <xf numFmtId="0" fontId="1" fillId="0" borderId="0" xfId="105" applyFont="1" applyFill="1">
      <alignment vertical="center"/>
    </xf>
    <xf numFmtId="0" fontId="1" fillId="0" borderId="0" xfId="123" applyFont="1" applyBorder="1"/>
    <xf numFmtId="187" fontId="1" fillId="0" borderId="0" xfId="105" applyNumberFormat="1" applyFont="1" applyFill="1" applyBorder="1" applyAlignment="1">
      <alignment horizontal="right"/>
    </xf>
    <xf numFmtId="0" fontId="1" fillId="0" borderId="0" xfId="105" applyFont="1" applyAlignment="1">
      <alignment horizontal="right" vertical="center"/>
    </xf>
    <xf numFmtId="0" fontId="1" fillId="0" borderId="87" xfId="123" applyFont="1" applyBorder="1" applyAlignment="1">
      <alignment horizontal="center"/>
    </xf>
    <xf numFmtId="0" fontId="1" fillId="0" borderId="32" xfId="123" applyFont="1" applyBorder="1" applyAlignment="1">
      <alignment horizontal="center"/>
    </xf>
    <xf numFmtId="0" fontId="1" fillId="0" borderId="80" xfId="123" applyFont="1" applyBorder="1" applyAlignment="1">
      <alignment horizontal="center"/>
    </xf>
    <xf numFmtId="0" fontId="1" fillId="0" borderId="32" xfId="123" applyFont="1" applyFill="1" applyBorder="1" applyAlignment="1">
      <alignment horizontal="center"/>
    </xf>
    <xf numFmtId="0" fontId="1" fillId="0" borderId="80" xfId="123" applyFont="1" applyFill="1" applyBorder="1" applyAlignment="1">
      <alignment horizontal="center"/>
    </xf>
    <xf numFmtId="0" fontId="1" fillId="0" borderId="34" xfId="123" applyFont="1" applyBorder="1" applyAlignment="1">
      <alignment horizontal="center"/>
    </xf>
    <xf numFmtId="0" fontId="1" fillId="0" borderId="88" xfId="123" applyFont="1" applyBorder="1"/>
    <xf numFmtId="38" fontId="1" fillId="0" borderId="120" xfId="123" applyNumberFormat="1" applyFont="1" applyFill="1" applyBorder="1" applyAlignment="1">
      <alignment horizontal="right"/>
    </xf>
    <xf numFmtId="186" fontId="1" fillId="0" borderId="24" xfId="123" applyNumberFormat="1" applyFont="1" applyFill="1" applyBorder="1"/>
    <xf numFmtId="176" fontId="1" fillId="46" borderId="24" xfId="123" applyNumberFormat="1" applyFont="1" applyFill="1" applyBorder="1" applyAlignment="1">
      <alignment horizontal="right"/>
    </xf>
    <xf numFmtId="38" fontId="1" fillId="0" borderId="24" xfId="123" applyNumberFormat="1" applyFont="1" applyFill="1" applyBorder="1" applyAlignment="1">
      <alignment horizontal="right"/>
    </xf>
    <xf numFmtId="177" fontId="1" fillId="0" borderId="92" xfId="122" applyNumberFormat="1" applyFont="1" applyFill="1" applyBorder="1"/>
    <xf numFmtId="180" fontId="1" fillId="0" borderId="38" xfId="54" applyNumberFormat="1" applyFont="1" applyFill="1" applyBorder="1" applyAlignment="1"/>
    <xf numFmtId="180" fontId="1" fillId="0" borderId="24" xfId="54" applyNumberFormat="1" applyFont="1" applyFill="1" applyBorder="1" applyAlignment="1"/>
    <xf numFmtId="176" fontId="1" fillId="46" borderId="26" xfId="123" applyNumberFormat="1" applyFont="1" applyFill="1" applyBorder="1" applyAlignment="1">
      <alignment horizontal="right"/>
    </xf>
    <xf numFmtId="0" fontId="1" fillId="0" borderId="22" xfId="123" applyFont="1" applyBorder="1"/>
    <xf numFmtId="38" fontId="1" fillId="0" borderId="121" xfId="123" applyNumberFormat="1" applyFont="1" applyFill="1" applyBorder="1" applyAlignment="1">
      <alignment horizontal="right"/>
    </xf>
    <xf numFmtId="186" fontId="1" fillId="0" borderId="27" xfId="123" applyNumberFormat="1" applyFont="1" applyFill="1" applyBorder="1"/>
    <xf numFmtId="176" fontId="1" fillId="46" borderId="27" xfId="123" applyNumberFormat="1" applyFont="1" applyFill="1" applyBorder="1" applyAlignment="1">
      <alignment horizontal="right"/>
    </xf>
    <xf numFmtId="38" fontId="1" fillId="0" borderId="27" xfId="123" applyNumberFormat="1" applyFont="1" applyFill="1" applyBorder="1" applyAlignment="1">
      <alignment horizontal="right"/>
    </xf>
    <xf numFmtId="177" fontId="1" fillId="0" borderId="57" xfId="122" applyNumberFormat="1" applyFont="1" applyBorder="1" applyAlignment="1">
      <alignment horizontal="right"/>
    </xf>
    <xf numFmtId="177" fontId="1" fillId="0" borderId="57" xfId="122" applyNumberFormat="1" applyFont="1" applyFill="1" applyBorder="1" applyAlignment="1">
      <alignment horizontal="right"/>
    </xf>
    <xf numFmtId="180" fontId="1" fillId="0" borderId="27" xfId="54" applyNumberFormat="1" applyFont="1" applyFill="1" applyBorder="1" applyAlignment="1"/>
    <xf numFmtId="177" fontId="1" fillId="0" borderId="57" xfId="122" applyNumberFormat="1" applyFont="1" applyFill="1" applyBorder="1"/>
    <xf numFmtId="176" fontId="1" fillId="46" borderId="29" xfId="123" applyNumberFormat="1" applyFont="1" applyFill="1" applyBorder="1" applyAlignment="1">
      <alignment horizontal="right"/>
    </xf>
    <xf numFmtId="177" fontId="1" fillId="0" borderId="57" xfId="122" applyNumberFormat="1" applyFont="1" applyBorder="1"/>
    <xf numFmtId="180" fontId="1" fillId="0" borderId="43" xfId="54" applyNumberFormat="1" applyFont="1" applyFill="1" applyBorder="1" applyAlignment="1"/>
    <xf numFmtId="0" fontId="1" fillId="0" borderId="55" xfId="123" applyFont="1" applyBorder="1"/>
    <xf numFmtId="38" fontId="1" fillId="0" borderId="122" xfId="123" applyNumberFormat="1" applyFont="1" applyFill="1" applyBorder="1" applyAlignment="1">
      <alignment horizontal="right"/>
    </xf>
    <xf numFmtId="186" fontId="1" fillId="0" borderId="32" xfId="123" applyNumberFormat="1" applyFont="1" applyFill="1" applyBorder="1" applyAlignment="1">
      <alignment horizontal="right"/>
    </xf>
    <xf numFmtId="38" fontId="1" fillId="0" borderId="32" xfId="123" applyNumberFormat="1" applyFont="1" applyFill="1" applyBorder="1" applyAlignment="1">
      <alignment horizontal="right"/>
    </xf>
    <xf numFmtId="176" fontId="1" fillId="0" borderId="80" xfId="123" applyNumberFormat="1" applyFont="1" applyBorder="1" applyAlignment="1">
      <alignment horizontal="right"/>
    </xf>
    <xf numFmtId="180" fontId="1" fillId="0" borderId="15" xfId="54" applyNumberFormat="1" applyFont="1" applyFill="1" applyBorder="1" applyAlignment="1"/>
    <xf numFmtId="180" fontId="1" fillId="0" borderId="32" xfId="54" applyNumberFormat="1" applyFont="1" applyFill="1" applyBorder="1" applyAlignment="1"/>
    <xf numFmtId="176" fontId="1" fillId="46" borderId="34" xfId="123" applyNumberFormat="1" applyFont="1" applyFill="1" applyBorder="1" applyAlignment="1">
      <alignment horizontal="right"/>
    </xf>
    <xf numFmtId="0" fontId="1" fillId="0" borderId="112" xfId="123" applyFont="1" applyBorder="1"/>
    <xf numFmtId="38" fontId="1" fillId="0" borderId="67" xfId="123" applyNumberFormat="1" applyFont="1" applyFill="1" applyBorder="1" applyAlignment="1">
      <alignment horizontal="right"/>
    </xf>
    <xf numFmtId="186" fontId="1" fillId="0" borderId="47" xfId="123" applyNumberFormat="1" applyFont="1" applyFill="1" applyBorder="1"/>
    <xf numFmtId="176" fontId="1" fillId="0" borderId="47" xfId="123" applyNumberFormat="1" applyFont="1" applyBorder="1" applyAlignment="1">
      <alignment horizontal="right"/>
    </xf>
    <xf numFmtId="38" fontId="1" fillId="0" borderId="47" xfId="123" applyNumberFormat="1" applyFont="1" applyFill="1" applyBorder="1" applyAlignment="1">
      <alignment horizontal="right"/>
    </xf>
    <xf numFmtId="177" fontId="1" fillId="0" borderId="46" xfId="122" applyNumberFormat="1" applyFont="1" applyBorder="1"/>
    <xf numFmtId="177" fontId="1" fillId="0" borderId="46" xfId="122" applyNumberFormat="1" applyFont="1" applyFill="1" applyBorder="1"/>
    <xf numFmtId="38" fontId="1" fillId="0" borderId="47" xfId="123" applyNumberFormat="1" applyFont="1" applyBorder="1" applyAlignment="1">
      <alignment horizontal="right"/>
    </xf>
    <xf numFmtId="180" fontId="1" fillId="0" borderId="47" xfId="54" applyNumberFormat="1" applyFont="1" applyBorder="1" applyAlignment="1"/>
    <xf numFmtId="176" fontId="1" fillId="46" borderId="77" xfId="123" applyNumberFormat="1" applyFont="1" applyFill="1" applyBorder="1" applyAlignment="1">
      <alignment horizontal="right"/>
    </xf>
    <xf numFmtId="0" fontId="1" fillId="0" borderId="0" xfId="123" applyFont="1" applyAlignment="1">
      <alignment horizontal="center"/>
    </xf>
    <xf numFmtId="0" fontId="1" fillId="0" borderId="0" xfId="123" applyFont="1" applyBorder="1" applyAlignment="1">
      <alignment horizontal="right"/>
    </xf>
    <xf numFmtId="0" fontId="1" fillId="0" borderId="0" xfId="123" applyFont="1" applyBorder="1" applyAlignment="1">
      <alignment horizontal="center"/>
    </xf>
    <xf numFmtId="0" fontId="1" fillId="0" borderId="0" xfId="123" applyFont="1" applyFill="1" applyBorder="1" applyAlignment="1">
      <alignment horizontal="right"/>
    </xf>
    <xf numFmtId="0" fontId="1" fillId="0" borderId="20" xfId="123" applyFont="1" applyFill="1" applyBorder="1"/>
    <xf numFmtId="0" fontId="1" fillId="0" borderId="20" xfId="123" applyFont="1" applyFill="1" applyBorder="1" applyAlignment="1">
      <alignment horizontal="right"/>
    </xf>
    <xf numFmtId="0" fontId="1" fillId="0" borderId="0" xfId="123" applyFont="1" applyFill="1" applyBorder="1" applyAlignment="1">
      <alignment horizontal="center"/>
    </xf>
    <xf numFmtId="0" fontId="1" fillId="46" borderId="0" xfId="123" applyFont="1" applyFill="1" applyBorder="1" applyAlignment="1">
      <alignment horizontal="center"/>
    </xf>
    <xf numFmtId="0" fontId="1" fillId="0" borderId="56" xfId="123" applyFont="1" applyBorder="1"/>
    <xf numFmtId="38" fontId="1" fillId="0" borderId="123" xfId="123" applyNumberFormat="1" applyFont="1" applyFill="1" applyBorder="1" applyAlignment="1">
      <alignment horizontal="right"/>
    </xf>
    <xf numFmtId="186" fontId="1" fillId="0" borderId="41" xfId="123" applyNumberFormat="1" applyFont="1" applyFill="1" applyBorder="1"/>
    <xf numFmtId="187" fontId="1" fillId="46" borderId="41" xfId="123" applyNumberFormat="1" applyFont="1" applyFill="1" applyBorder="1" applyAlignment="1">
      <alignment horizontal="right"/>
    </xf>
    <xf numFmtId="177" fontId="1" fillId="0" borderId="71" xfId="122" applyNumberFormat="1" applyFont="1" applyBorder="1"/>
    <xf numFmtId="38" fontId="1" fillId="0" borderId="41" xfId="123" applyNumberFormat="1" applyFont="1" applyFill="1" applyBorder="1" applyAlignment="1">
      <alignment horizontal="right"/>
    </xf>
    <xf numFmtId="177" fontId="1" fillId="0" borderId="71" xfId="122" applyNumberFormat="1" applyFont="1" applyFill="1" applyBorder="1"/>
    <xf numFmtId="180" fontId="1" fillId="0" borderId="84" xfId="54" applyNumberFormat="1" applyFont="1" applyFill="1" applyBorder="1" applyAlignment="1"/>
    <xf numFmtId="180" fontId="1" fillId="0" borderId="41" xfId="54" applyNumberFormat="1" applyFont="1" applyFill="1" applyBorder="1" applyAlignment="1"/>
    <xf numFmtId="176" fontId="1" fillId="46" borderId="44" xfId="123" applyNumberFormat="1" applyFont="1" applyFill="1" applyBorder="1" applyAlignment="1">
      <alignment horizontal="right"/>
    </xf>
    <xf numFmtId="38" fontId="1" fillId="0" borderId="66" xfId="123" applyNumberFormat="1" applyFont="1" applyFill="1" applyBorder="1" applyAlignment="1">
      <alignment horizontal="right"/>
    </xf>
    <xf numFmtId="186" fontId="1" fillId="0" borderId="43" xfId="123" applyNumberFormat="1" applyFont="1" applyFill="1" applyBorder="1"/>
    <xf numFmtId="187" fontId="1" fillId="46" borderId="27" xfId="123" applyNumberFormat="1" applyFont="1" applyFill="1" applyBorder="1" applyAlignment="1">
      <alignment horizontal="right"/>
    </xf>
    <xf numFmtId="38" fontId="1" fillId="0" borderId="87" xfId="123" applyNumberFormat="1" applyFont="1" applyFill="1" applyBorder="1" applyAlignment="1">
      <alignment horizontal="right"/>
    </xf>
    <xf numFmtId="186" fontId="1" fillId="0" borderId="32" xfId="123" applyNumberFormat="1" applyFont="1" applyFill="1" applyBorder="1"/>
    <xf numFmtId="187" fontId="1" fillId="46" borderId="47" xfId="123" applyNumberFormat="1" applyFont="1" applyFill="1" applyBorder="1" applyAlignment="1">
      <alignment horizontal="right"/>
    </xf>
    <xf numFmtId="187" fontId="1" fillId="46" borderId="77" xfId="123" applyNumberFormat="1" applyFont="1" applyFill="1" applyBorder="1" applyAlignment="1">
      <alignment horizontal="right"/>
    </xf>
    <xf numFmtId="176" fontId="1" fillId="0" borderId="0" xfId="123" quotePrefix="1" applyNumberFormat="1" applyFont="1" applyBorder="1" applyAlignment="1">
      <alignment horizontal="right"/>
    </xf>
    <xf numFmtId="0" fontId="1" fillId="0" borderId="0" xfId="0" applyFont="1" applyFill="1" applyAlignment="1">
      <alignment vertical="center"/>
    </xf>
    <xf numFmtId="177" fontId="1" fillId="0" borderId="0" xfId="133" applyNumberFormat="1" applyFont="1"/>
    <xf numFmtId="0" fontId="1" fillId="0" borderId="0" xfId="133" applyFont="1" applyFill="1"/>
    <xf numFmtId="0" fontId="1" fillId="0" borderId="0" xfId="133" applyFont="1"/>
    <xf numFmtId="0" fontId="1" fillId="0" borderId="20" xfId="133" applyFont="1" applyFill="1" applyBorder="1"/>
    <xf numFmtId="177" fontId="1" fillId="0" borderId="0" xfId="133" applyNumberFormat="1" applyFont="1" applyFill="1" applyAlignment="1">
      <alignment horizontal="right"/>
    </xf>
    <xf numFmtId="177" fontId="1" fillId="0" borderId="87" xfId="134" applyNumberFormat="1" applyFont="1" applyFill="1" applyBorder="1" applyAlignment="1">
      <alignment horizontal="center"/>
    </xf>
    <xf numFmtId="177" fontId="1" fillId="0" borderId="32" xfId="134" applyNumberFormat="1" applyFont="1" applyFill="1" applyBorder="1" applyAlignment="1">
      <alignment horizontal="center"/>
    </xf>
    <xf numFmtId="177" fontId="1" fillId="0" borderId="171" xfId="134" applyNumberFormat="1" applyFont="1" applyFill="1" applyBorder="1" applyAlignment="1">
      <alignment horizontal="center"/>
    </xf>
    <xf numFmtId="177" fontId="1" fillId="0" borderId="80" xfId="134" applyNumberFormat="1" applyFont="1" applyFill="1" applyBorder="1" applyAlignment="1">
      <alignment horizontal="center"/>
    </xf>
    <xf numFmtId="177" fontId="1" fillId="0" borderId="34" xfId="134" applyNumberFormat="1" applyFont="1" applyFill="1" applyBorder="1" applyAlignment="1">
      <alignment horizontal="center"/>
    </xf>
    <xf numFmtId="38" fontId="1" fillId="0" borderId="43" xfId="65" applyNumberFormat="1" applyFont="1" applyFill="1" applyBorder="1" applyAlignment="1"/>
    <xf numFmtId="188" fontId="1" fillId="0" borderId="24" xfId="134" applyNumberFormat="1" applyFont="1" applyFill="1" applyBorder="1" applyAlignment="1">
      <alignment horizontal="right" vertical="center"/>
    </xf>
    <xf numFmtId="188" fontId="1" fillId="0" borderId="172" xfId="134" applyNumberFormat="1" applyFont="1" applyFill="1" applyBorder="1" applyAlignment="1">
      <alignment horizontal="right" vertical="center"/>
    </xf>
    <xf numFmtId="38" fontId="1" fillId="0" borderId="65" xfId="65" applyNumberFormat="1" applyFont="1" applyFill="1" applyBorder="1" applyAlignment="1"/>
    <xf numFmtId="188" fontId="1" fillId="0" borderId="92" xfId="134" applyNumberFormat="1" applyFont="1" applyFill="1" applyBorder="1" applyAlignment="1">
      <alignment horizontal="right" vertical="center"/>
    </xf>
    <xf numFmtId="188" fontId="1" fillId="0" borderId="26" xfId="134" applyNumberFormat="1" applyFont="1" applyFill="1" applyBorder="1" applyAlignment="1">
      <alignment horizontal="right" vertical="center"/>
    </xf>
    <xf numFmtId="38" fontId="1" fillId="0" borderId="27" xfId="65" applyNumberFormat="1" applyFont="1" applyFill="1" applyBorder="1" applyAlignment="1"/>
    <xf numFmtId="188" fontId="1" fillId="0" borderId="17" xfId="134" applyNumberFormat="1" applyFont="1" applyFill="1" applyBorder="1" applyAlignment="1">
      <alignment horizontal="right" vertical="center"/>
    </xf>
    <xf numFmtId="188" fontId="1" fillId="0" borderId="173" xfId="134" applyNumberFormat="1" applyFont="1" applyFill="1" applyBorder="1" applyAlignment="1">
      <alignment horizontal="right" vertical="center"/>
    </xf>
    <xf numFmtId="38" fontId="1" fillId="0" borderId="66" xfId="65" applyNumberFormat="1" applyFont="1" applyFill="1" applyBorder="1" applyAlignment="1"/>
    <xf numFmtId="188" fontId="1" fillId="0" borderId="12" xfId="134" applyNumberFormat="1" applyFont="1" applyFill="1" applyBorder="1" applyAlignment="1">
      <alignment horizontal="right" vertical="center"/>
    </xf>
    <xf numFmtId="188" fontId="1" fillId="0" borderId="13" xfId="134" applyNumberFormat="1" applyFont="1" applyFill="1" applyBorder="1" applyAlignment="1">
      <alignment horizontal="right" vertical="center"/>
    </xf>
    <xf numFmtId="38" fontId="1" fillId="0" borderId="18" xfId="65" applyNumberFormat="1" applyFont="1" applyFill="1" applyBorder="1" applyAlignment="1"/>
    <xf numFmtId="188" fontId="1" fillId="0" borderId="27" xfId="134" applyNumberFormat="1" applyFont="1" applyFill="1" applyBorder="1" applyAlignment="1">
      <alignment horizontal="right" vertical="center"/>
    </xf>
    <xf numFmtId="38" fontId="1" fillId="0" borderId="18" xfId="65" applyNumberFormat="1" applyFont="1" applyFill="1" applyBorder="1" applyAlignment="1">
      <alignment horizontal="right"/>
    </xf>
    <xf numFmtId="188" fontId="1" fillId="0" borderId="174" xfId="134" applyNumberFormat="1" applyFont="1" applyFill="1" applyBorder="1" applyAlignment="1">
      <alignment horizontal="right" vertical="center"/>
    </xf>
    <xf numFmtId="38" fontId="1" fillId="0" borderId="14" xfId="65" applyNumberFormat="1" applyFont="1" applyFill="1" applyBorder="1" applyAlignment="1">
      <alignment horizontal="right"/>
    </xf>
    <xf numFmtId="188" fontId="1" fillId="0" borderId="57" xfId="134" applyNumberFormat="1" applyFont="1" applyFill="1" applyBorder="1" applyAlignment="1">
      <alignment horizontal="right" vertical="center"/>
    </xf>
    <xf numFmtId="188" fontId="1" fillId="0" borderId="29" xfId="134" applyNumberFormat="1" applyFont="1" applyFill="1" applyBorder="1" applyAlignment="1">
      <alignment horizontal="right" vertical="center"/>
    </xf>
    <xf numFmtId="38" fontId="1" fillId="0" borderId="27" xfId="134" applyNumberFormat="1" applyFont="1" applyFill="1" applyBorder="1" applyAlignment="1">
      <alignment horizontal="right"/>
    </xf>
    <xf numFmtId="38" fontId="1" fillId="0" borderId="66" xfId="134" applyNumberFormat="1" applyFont="1" applyFill="1" applyBorder="1" applyAlignment="1">
      <alignment horizontal="right"/>
    </xf>
    <xf numFmtId="38" fontId="1" fillId="0" borderId="87" xfId="134" applyNumberFormat="1" applyFont="1" applyFill="1" applyBorder="1" applyAlignment="1">
      <alignment horizontal="right"/>
    </xf>
    <xf numFmtId="38" fontId="1" fillId="0" borderId="32" xfId="65" applyNumberFormat="1" applyFont="1" applyFill="1" applyBorder="1" applyAlignment="1"/>
    <xf numFmtId="188" fontId="1" fillId="0" borderId="18" xfId="134" applyNumberFormat="1" applyFont="1" applyFill="1" applyBorder="1" applyAlignment="1">
      <alignment horizontal="right" vertical="center"/>
    </xf>
    <xf numFmtId="38" fontId="1" fillId="0" borderId="32" xfId="134" applyNumberFormat="1" applyFont="1" applyFill="1" applyBorder="1" applyAlignment="1">
      <alignment horizontal="right"/>
    </xf>
    <xf numFmtId="188" fontId="1" fillId="0" borderId="175" xfId="134" applyNumberFormat="1" applyFont="1" applyFill="1" applyBorder="1" applyAlignment="1">
      <alignment horizontal="right" vertical="center"/>
    </xf>
    <xf numFmtId="188" fontId="1" fillId="0" borderId="19" xfId="134" applyNumberFormat="1" applyFont="1" applyFill="1" applyBorder="1" applyAlignment="1">
      <alignment horizontal="right" vertical="center"/>
    </xf>
    <xf numFmtId="188" fontId="1" fillId="0" borderId="30" xfId="134" applyNumberFormat="1" applyFont="1" applyFill="1" applyBorder="1" applyAlignment="1">
      <alignment horizontal="right" vertical="center"/>
    </xf>
    <xf numFmtId="188" fontId="1" fillId="0" borderId="45" xfId="134" applyNumberFormat="1" applyFont="1" applyFill="1" applyBorder="1" applyAlignment="1">
      <alignment horizontal="right"/>
    </xf>
    <xf numFmtId="188" fontId="1" fillId="0" borderId="37" xfId="65" applyNumberFormat="1" applyFont="1" applyFill="1" applyBorder="1" applyAlignment="1"/>
    <xf numFmtId="188" fontId="1" fillId="0" borderId="37" xfId="134" applyNumberFormat="1" applyFont="1" applyFill="1" applyBorder="1" applyAlignment="1">
      <alignment horizontal="right" vertical="center"/>
    </xf>
    <xf numFmtId="188" fontId="1" fillId="0" borderId="37" xfId="134" applyNumberFormat="1" applyFont="1" applyFill="1" applyBorder="1" applyAlignment="1">
      <alignment horizontal="right"/>
    </xf>
    <xf numFmtId="188" fontId="1" fillId="0" borderId="176" xfId="134" applyNumberFormat="1" applyFont="1" applyFill="1" applyBorder="1" applyAlignment="1">
      <alignment horizontal="right" vertical="center"/>
    </xf>
    <xf numFmtId="188" fontId="1" fillId="0" borderId="36" xfId="134" applyNumberFormat="1" applyFont="1" applyFill="1" applyBorder="1" applyAlignment="1">
      <alignment horizontal="right" vertical="center"/>
    </xf>
    <xf numFmtId="188" fontId="1" fillId="0" borderId="40" xfId="134" applyNumberFormat="1" applyFont="1" applyFill="1" applyBorder="1" applyAlignment="1">
      <alignment horizontal="right" vertical="center"/>
    </xf>
    <xf numFmtId="0" fontId="1" fillId="0" borderId="88" xfId="134" applyFont="1" applyBorder="1" applyAlignment="1">
      <alignment horizontal="center"/>
    </xf>
    <xf numFmtId="38" fontId="1" fillId="0" borderId="65" xfId="134" applyNumberFormat="1" applyFont="1" applyFill="1" applyBorder="1" applyAlignment="1">
      <alignment horizontal="right"/>
    </xf>
    <xf numFmtId="38" fontId="1" fillId="0" borderId="14" xfId="134" applyNumberFormat="1" applyFont="1" applyFill="1" applyBorder="1" applyAlignment="1">
      <alignment horizontal="right"/>
    </xf>
    <xf numFmtId="38" fontId="1" fillId="0" borderId="18" xfId="134" applyNumberFormat="1" applyFont="1" applyFill="1" applyBorder="1" applyAlignment="1">
      <alignment horizontal="right"/>
    </xf>
    <xf numFmtId="188" fontId="1" fillId="0" borderId="44" xfId="134" applyNumberFormat="1" applyFont="1" applyFill="1" applyBorder="1" applyAlignment="1">
      <alignment horizontal="right" vertical="center"/>
    </xf>
    <xf numFmtId="0" fontId="1" fillId="0" borderId="60" xfId="134" applyFont="1" applyBorder="1" applyAlignment="1">
      <alignment horizontal="center"/>
    </xf>
    <xf numFmtId="38" fontId="1" fillId="0" borderId="174" xfId="134" applyNumberFormat="1" applyFont="1" applyFill="1" applyBorder="1" applyAlignment="1">
      <alignment horizontal="right"/>
    </xf>
    <xf numFmtId="38" fontId="1" fillId="0" borderId="29" xfId="134" applyNumberFormat="1" applyFont="1" applyFill="1" applyBorder="1" applyAlignment="1">
      <alignment horizontal="right"/>
    </xf>
    <xf numFmtId="0" fontId="1" fillId="0" borderId="55" xfId="134" applyFont="1" applyBorder="1" applyAlignment="1">
      <alignment horizontal="center"/>
    </xf>
    <xf numFmtId="38" fontId="1" fillId="0" borderId="27" xfId="65" applyNumberFormat="1" applyFont="1" applyFill="1" applyBorder="1" applyAlignment="1">
      <alignment horizontal="right"/>
    </xf>
    <xf numFmtId="188" fontId="1" fillId="0" borderId="75" xfId="134" applyNumberFormat="1" applyFont="1" applyFill="1" applyBorder="1" applyAlignment="1">
      <alignment horizontal="right" vertical="center"/>
    </xf>
    <xf numFmtId="188" fontId="1" fillId="0" borderId="43" xfId="134" applyNumberFormat="1" applyFont="1" applyFill="1" applyBorder="1" applyAlignment="1">
      <alignment horizontal="right" vertical="center"/>
    </xf>
    <xf numFmtId="188" fontId="1" fillId="0" borderId="171" xfId="134" applyNumberFormat="1" applyFont="1" applyFill="1" applyBorder="1" applyAlignment="1">
      <alignment horizontal="right" vertical="center"/>
    </xf>
    <xf numFmtId="188" fontId="1" fillId="0" borderId="34" xfId="134" applyNumberFormat="1" applyFont="1" applyFill="1" applyBorder="1" applyAlignment="1">
      <alignment horizontal="right" vertical="center"/>
    </xf>
    <xf numFmtId="0" fontId="1" fillId="0" borderId="0" xfId="134" applyFont="1" applyBorder="1" applyAlignment="1">
      <alignment horizontal="center"/>
    </xf>
    <xf numFmtId="177" fontId="1" fillId="0" borderId="0" xfId="134" applyNumberFormat="1" applyFont="1" applyBorder="1" applyAlignment="1">
      <alignment horizontal="right"/>
    </xf>
    <xf numFmtId="177" fontId="1" fillId="0" borderId="0" xfId="134" applyNumberFormat="1" applyFont="1" applyBorder="1"/>
    <xf numFmtId="177" fontId="1" fillId="0" borderId="0" xfId="134" applyNumberFormat="1" applyFont="1"/>
    <xf numFmtId="0" fontId="1" fillId="0" borderId="0" xfId="134" applyFont="1" applyFill="1"/>
    <xf numFmtId="177" fontId="1" fillId="0" borderId="0" xfId="134" quotePrefix="1" applyNumberFormat="1" applyFont="1" applyFill="1" applyAlignment="1">
      <alignment horizontal="right"/>
    </xf>
    <xf numFmtId="177" fontId="1" fillId="0" borderId="0" xfId="133" quotePrefix="1" applyNumberFormat="1" applyFont="1" applyAlignment="1">
      <alignment horizontal="right"/>
    </xf>
    <xf numFmtId="177" fontId="1" fillId="0" borderId="0" xfId="133" quotePrefix="1" applyNumberFormat="1" applyFont="1" applyFill="1" applyAlignment="1">
      <alignment horizontal="right"/>
    </xf>
    <xf numFmtId="177" fontId="1" fillId="0" borderId="0" xfId="132" applyNumberFormat="1" applyFont="1"/>
    <xf numFmtId="177" fontId="1" fillId="0" borderId="0" xfId="85" applyNumberFormat="1" applyFont="1"/>
    <xf numFmtId="0" fontId="1" fillId="0" borderId="0" xfId="85" applyFont="1"/>
    <xf numFmtId="0" fontId="1" fillId="0" borderId="0" xfId="84" applyFont="1"/>
    <xf numFmtId="177" fontId="1" fillId="0" borderId="0" xfId="85" applyNumberFormat="1" applyFont="1" applyAlignment="1">
      <alignment horizontal="right"/>
    </xf>
    <xf numFmtId="177" fontId="1" fillId="0" borderId="87" xfId="86" applyNumberFormat="1" applyFont="1" applyFill="1" applyBorder="1" applyAlignment="1">
      <alignment horizontal="center" vertical="center"/>
    </xf>
    <xf numFmtId="177" fontId="1" fillId="0" borderId="32" xfId="86" applyNumberFormat="1" applyFont="1" applyFill="1" applyBorder="1" applyAlignment="1">
      <alignment horizontal="center" vertical="center"/>
    </xf>
    <xf numFmtId="177" fontId="1" fillId="0" borderId="80" xfId="86" applyNumberFormat="1" applyFont="1" applyFill="1" applyBorder="1" applyAlignment="1">
      <alignment horizontal="center" vertical="center"/>
    </xf>
    <xf numFmtId="177" fontId="1" fillId="0" borderId="34" xfId="86" applyNumberFormat="1" applyFont="1" applyFill="1" applyBorder="1" applyAlignment="1">
      <alignment horizontal="center" vertical="center"/>
    </xf>
    <xf numFmtId="0" fontId="1" fillId="0" borderId="43" xfId="86" applyFont="1" applyBorder="1"/>
    <xf numFmtId="188" fontId="1" fillId="0" borderId="14" xfId="65" applyNumberFormat="1" applyFont="1" applyFill="1" applyBorder="1" applyAlignment="1"/>
    <xf numFmtId="188" fontId="1" fillId="0" borderId="43" xfId="86" applyNumberFormat="1" applyFont="1" applyFill="1" applyBorder="1"/>
    <xf numFmtId="38" fontId="1" fillId="0" borderId="14" xfId="65" applyNumberFormat="1" applyFont="1" applyFill="1" applyBorder="1" applyAlignment="1"/>
    <xf numFmtId="188" fontId="1" fillId="0" borderId="75" xfId="86" applyNumberFormat="1" applyFont="1" applyFill="1" applyBorder="1"/>
    <xf numFmtId="0" fontId="1" fillId="0" borderId="27" xfId="86" applyFont="1" applyBorder="1" applyAlignment="1">
      <alignment horizontal="distributed"/>
    </xf>
    <xf numFmtId="188" fontId="1" fillId="0" borderId="11" xfId="65" applyNumberFormat="1" applyFont="1" applyFill="1" applyBorder="1" applyAlignment="1"/>
    <xf numFmtId="38" fontId="1" fillId="0" borderId="11" xfId="65" applyNumberFormat="1" applyFont="1" applyFill="1" applyBorder="1" applyAlignment="1"/>
    <xf numFmtId="0" fontId="1" fillId="0" borderId="27" xfId="86" applyFont="1" applyBorder="1"/>
    <xf numFmtId="188" fontId="1" fillId="0" borderId="66" xfId="65" applyNumberFormat="1" applyFont="1" applyFill="1" applyBorder="1" applyAlignment="1"/>
    <xf numFmtId="0" fontId="1" fillId="0" borderId="61" xfId="86" applyFont="1" applyBorder="1" applyAlignment="1">
      <alignment horizontal="distributed"/>
    </xf>
    <xf numFmtId="188" fontId="1" fillId="0" borderId="74" xfId="65" applyNumberFormat="1" applyFont="1" applyFill="1" applyBorder="1" applyAlignment="1"/>
    <xf numFmtId="188" fontId="1" fillId="0" borderId="61" xfId="86" applyNumberFormat="1" applyFont="1" applyFill="1" applyBorder="1"/>
    <xf numFmtId="38" fontId="1" fillId="0" borderId="74" xfId="65" applyNumberFormat="1" applyFont="1" applyFill="1" applyBorder="1" applyAlignment="1"/>
    <xf numFmtId="188" fontId="1" fillId="0" borderId="68" xfId="86" applyNumberFormat="1" applyFont="1" applyFill="1" applyBorder="1"/>
    <xf numFmtId="0" fontId="1" fillId="0" borderId="0" xfId="86" applyFont="1" applyBorder="1" applyAlignment="1">
      <alignment vertical="center" wrapText="1"/>
    </xf>
    <xf numFmtId="0" fontId="1" fillId="0" borderId="0" xfId="86" applyFont="1" applyBorder="1" applyAlignment="1">
      <alignment horizontal="distributed"/>
    </xf>
    <xf numFmtId="177" fontId="1" fillId="0" borderId="0" xfId="86" applyNumberFormat="1" applyFont="1" applyBorder="1"/>
    <xf numFmtId="177" fontId="1" fillId="0" borderId="23" xfId="86" applyNumberFormat="1" applyFont="1" applyBorder="1"/>
    <xf numFmtId="177" fontId="1" fillId="0" borderId="0" xfId="86" applyNumberFormat="1" applyFont="1"/>
    <xf numFmtId="0" fontId="1" fillId="0" borderId="0" xfId="86" applyFont="1" applyBorder="1"/>
    <xf numFmtId="0" fontId="1" fillId="0" borderId="0" xfId="86" applyFont="1"/>
    <xf numFmtId="177" fontId="1" fillId="0" borderId="0" xfId="86" quotePrefix="1" applyNumberFormat="1" applyFont="1" applyAlignment="1">
      <alignment horizontal="right"/>
    </xf>
    <xf numFmtId="177" fontId="1" fillId="0" borderId="0" xfId="84" applyNumberFormat="1" applyFont="1"/>
    <xf numFmtId="177" fontId="1" fillId="0" borderId="0" xfId="88" applyNumberFormat="1" applyFont="1" applyFill="1"/>
    <xf numFmtId="0" fontId="1" fillId="0" borderId="0" xfId="88" applyFont="1" applyFill="1"/>
    <xf numFmtId="0" fontId="1" fillId="0" borderId="0" xfId="87" applyFont="1"/>
    <xf numFmtId="0" fontId="1" fillId="0" borderId="20" xfId="88" applyFont="1" applyFill="1" applyBorder="1"/>
    <xf numFmtId="177" fontId="1" fillId="0" borderId="0" xfId="88" applyNumberFormat="1" applyFont="1" applyFill="1" applyAlignment="1">
      <alignment horizontal="right"/>
    </xf>
    <xf numFmtId="0" fontId="1" fillId="0" borderId="32" xfId="89" applyFont="1" applyFill="1" applyBorder="1" applyAlignment="1">
      <alignment horizontal="center"/>
    </xf>
    <xf numFmtId="0" fontId="1" fillId="0" borderId="87" xfId="89" applyFont="1" applyFill="1" applyBorder="1" applyAlignment="1">
      <alignment horizontal="center"/>
    </xf>
    <xf numFmtId="0" fontId="1" fillId="0" borderId="33" xfId="89" applyFont="1" applyFill="1" applyBorder="1" applyAlignment="1">
      <alignment horizontal="center"/>
    </xf>
    <xf numFmtId="0" fontId="1" fillId="0" borderId="115" xfId="89" applyFont="1" applyFill="1" applyBorder="1" applyAlignment="1">
      <alignment horizontal="center"/>
    </xf>
    <xf numFmtId="178" fontId="1" fillId="0" borderId="10" xfId="89" applyNumberFormat="1" applyFont="1" applyFill="1" applyBorder="1"/>
    <xf numFmtId="188" fontId="1" fillId="0" borderId="43" xfId="89" applyNumberFormat="1" applyFont="1" applyFill="1" applyBorder="1"/>
    <xf numFmtId="188" fontId="1" fillId="0" borderId="18" xfId="65" applyNumberFormat="1" applyFont="1" applyFill="1" applyBorder="1" applyAlignment="1"/>
    <xf numFmtId="188" fontId="1" fillId="0" borderId="58" xfId="89" applyNumberFormat="1" applyFont="1" applyFill="1" applyBorder="1"/>
    <xf numFmtId="188" fontId="1" fillId="0" borderId="75" xfId="89" applyNumberFormat="1" applyFont="1" applyFill="1" applyBorder="1"/>
    <xf numFmtId="178" fontId="1" fillId="0" borderId="124" xfId="89" applyNumberFormat="1" applyFont="1" applyFill="1" applyBorder="1"/>
    <xf numFmtId="188" fontId="1" fillId="0" borderId="87" xfId="65" applyNumberFormat="1" applyFont="1" applyFill="1" applyBorder="1" applyAlignment="1"/>
    <xf numFmtId="188" fontId="1" fillId="0" borderId="18" xfId="89" applyNumberFormat="1" applyFont="1" applyFill="1" applyBorder="1"/>
    <xf numFmtId="188" fontId="1" fillId="0" borderId="32" xfId="65" applyNumberFormat="1" applyFont="1" applyFill="1" applyBorder="1" applyAlignment="1"/>
    <xf numFmtId="188" fontId="1" fillId="0" borderId="32" xfId="89" applyNumberFormat="1" applyFont="1" applyFill="1" applyBorder="1"/>
    <xf numFmtId="188" fontId="1" fillId="0" borderId="80" xfId="89" applyNumberFormat="1" applyFont="1" applyFill="1" applyBorder="1"/>
    <xf numFmtId="188" fontId="1" fillId="0" borderId="34" xfId="89" applyNumberFormat="1" applyFont="1" applyFill="1" applyBorder="1"/>
    <xf numFmtId="178" fontId="1" fillId="0" borderId="103" xfId="89" applyNumberFormat="1" applyFont="1" applyFill="1" applyBorder="1" applyAlignment="1">
      <alignment horizontal="distributed"/>
    </xf>
    <xf numFmtId="188" fontId="1" fillId="0" borderId="45" xfId="65" applyNumberFormat="1" applyFont="1" applyFill="1" applyBorder="1" applyAlignment="1"/>
    <xf numFmtId="188" fontId="1" fillId="0" borderId="37" xfId="89" applyNumberFormat="1" applyFont="1" applyFill="1" applyBorder="1"/>
    <xf numFmtId="188" fontId="1" fillId="0" borderId="47" xfId="89" applyNumberFormat="1" applyFont="1" applyFill="1" applyBorder="1"/>
    <xf numFmtId="38" fontId="1" fillId="0" borderId="37" xfId="65" applyNumberFormat="1" applyFont="1" applyFill="1" applyBorder="1" applyAlignment="1"/>
    <xf numFmtId="188" fontId="1" fillId="0" borderId="46" xfId="89" applyNumberFormat="1" applyFont="1" applyFill="1" applyBorder="1"/>
    <xf numFmtId="188" fontId="1" fillId="0" borderId="77" xfId="89" applyNumberFormat="1" applyFont="1" applyFill="1" applyBorder="1"/>
    <xf numFmtId="0" fontId="1" fillId="0" borderId="0" xfId="76" applyFont="1" applyFill="1"/>
    <xf numFmtId="0" fontId="1" fillId="0" borderId="0" xfId="76" applyFont="1" applyFill="1" applyBorder="1"/>
    <xf numFmtId="177" fontId="1" fillId="0" borderId="0" xfId="88" quotePrefix="1" applyNumberFormat="1" applyFont="1" applyFill="1" applyAlignment="1">
      <alignment horizontal="right"/>
    </xf>
    <xf numFmtId="177" fontId="1" fillId="0" borderId="0" xfId="87" applyNumberFormat="1" applyFont="1"/>
    <xf numFmtId="200" fontId="1" fillId="0" borderId="0" xfId="83" applyNumberFormat="1" applyFont="1"/>
    <xf numFmtId="0" fontId="3" fillId="0" borderId="0" xfId="110" applyFont="1" applyFill="1">
      <alignment vertical="center"/>
    </xf>
    <xf numFmtId="177" fontId="1" fillId="0" borderId="0" xfId="91" applyNumberFormat="1" applyFont="1" applyFill="1"/>
    <xf numFmtId="0" fontId="1" fillId="0" borderId="0" xfId="91" applyFont="1" applyFill="1"/>
    <xf numFmtId="0" fontId="1" fillId="0" borderId="0" xfId="90" applyFont="1"/>
    <xf numFmtId="0" fontId="1" fillId="0" borderId="0" xfId="77" applyFont="1" applyFill="1"/>
    <xf numFmtId="0" fontId="4" fillId="0" borderId="0" xfId="92" applyFont="1" applyFill="1"/>
    <xf numFmtId="177" fontId="1" fillId="0" borderId="0" xfId="92" applyNumberFormat="1" applyFont="1" applyFill="1"/>
    <xf numFmtId="0" fontId="1" fillId="0" borderId="0" xfId="92" applyFont="1" applyFill="1"/>
    <xf numFmtId="0" fontId="1" fillId="0" borderId="20" xfId="92" applyFont="1" applyFill="1" applyBorder="1"/>
    <xf numFmtId="0" fontId="1" fillId="0" borderId="72" xfId="92" applyFont="1" applyFill="1" applyBorder="1" applyAlignment="1">
      <alignment horizontal="distributed"/>
    </xf>
    <xf numFmtId="0" fontId="1" fillId="0" borderId="91" xfId="92" applyFont="1" applyFill="1" applyBorder="1" applyAlignment="1">
      <alignment horizontal="center"/>
    </xf>
    <xf numFmtId="0" fontId="1" fillId="0" borderId="91" xfId="92" applyFont="1" applyFill="1" applyBorder="1" applyAlignment="1">
      <alignment horizontal="center" shrinkToFit="1"/>
    </xf>
    <xf numFmtId="0" fontId="1" fillId="0" borderId="125" xfId="92" applyFont="1" applyFill="1" applyBorder="1" applyAlignment="1">
      <alignment horizontal="center" shrinkToFit="1"/>
    </xf>
    <xf numFmtId="177" fontId="1" fillId="0" borderId="117" xfId="92" applyNumberFormat="1" applyFont="1" applyFill="1" applyBorder="1" applyAlignment="1">
      <alignment horizontal="distributed"/>
    </xf>
    <xf numFmtId="177" fontId="1" fillId="0" borderId="43" xfId="92" applyNumberFormat="1" applyFont="1" applyFill="1" applyBorder="1"/>
    <xf numFmtId="177" fontId="1" fillId="0" borderId="73" xfId="92" applyNumberFormat="1" applyFont="1" applyFill="1" applyBorder="1"/>
    <xf numFmtId="188" fontId="1" fillId="0" borderId="24" xfId="92" applyNumberFormat="1" applyFont="1" applyFill="1" applyBorder="1"/>
    <xf numFmtId="188" fontId="1" fillId="0" borderId="25" xfId="92" applyNumberFormat="1" applyFont="1" applyFill="1" applyBorder="1"/>
    <xf numFmtId="188" fontId="1" fillId="0" borderId="26" xfId="92" applyNumberFormat="1" applyFont="1" applyFill="1" applyBorder="1"/>
    <xf numFmtId="177" fontId="1" fillId="0" borderId="0" xfId="90" applyNumberFormat="1" applyFont="1"/>
    <xf numFmtId="192" fontId="1" fillId="0" borderId="107" xfId="92" applyNumberFormat="1" applyFont="1" applyFill="1" applyBorder="1" applyAlignment="1">
      <alignment horizontal="distributed"/>
    </xf>
    <xf numFmtId="192" fontId="1" fillId="0" borderId="27" xfId="92" applyNumberFormat="1" applyFont="1" applyFill="1" applyBorder="1"/>
    <xf numFmtId="192" fontId="1" fillId="0" borderId="28" xfId="92" applyNumberFormat="1" applyFont="1" applyFill="1" applyBorder="1"/>
    <xf numFmtId="192" fontId="1" fillId="0" borderId="29" xfId="92" applyNumberFormat="1" applyFont="1" applyFill="1" applyBorder="1"/>
    <xf numFmtId="192" fontId="1" fillId="0" borderId="0" xfId="91" applyNumberFormat="1" applyFont="1" applyFill="1"/>
    <xf numFmtId="192" fontId="1" fillId="0" borderId="0" xfId="90" applyNumberFormat="1" applyFont="1"/>
    <xf numFmtId="192" fontId="1" fillId="0" borderId="110" xfId="92" applyNumberFormat="1" applyFont="1" applyFill="1" applyBorder="1" applyAlignment="1">
      <alignment horizontal="distributed"/>
    </xf>
    <xf numFmtId="192" fontId="1" fillId="0" borderId="61" xfId="92" applyNumberFormat="1" applyFont="1" applyFill="1" applyBorder="1"/>
    <xf numFmtId="192" fontId="1" fillId="0" borderId="126" xfId="92" applyNumberFormat="1" applyFont="1" applyFill="1" applyBorder="1"/>
    <xf numFmtId="192" fontId="1" fillId="0" borderId="68" xfId="92" applyNumberFormat="1" applyFont="1" applyFill="1" applyBorder="1"/>
    <xf numFmtId="177" fontId="1" fillId="0" borderId="0" xfId="91" quotePrefix="1" applyNumberFormat="1" applyFont="1" applyFill="1" applyAlignment="1">
      <alignment horizontal="right"/>
    </xf>
    <xf numFmtId="0" fontId="1" fillId="0" borderId="0" xfId="78" applyFont="1" applyFill="1"/>
    <xf numFmtId="0" fontId="4" fillId="0" borderId="0" xfId="92" applyFont="1" applyFill="1" applyAlignment="1"/>
    <xf numFmtId="0" fontId="4" fillId="0" borderId="0" xfId="80" applyFont="1" applyFill="1" applyAlignment="1">
      <alignment vertical="center"/>
    </xf>
    <xf numFmtId="0" fontId="1" fillId="0" borderId="0" xfId="90" applyFont="1" applyFill="1"/>
    <xf numFmtId="0" fontId="1" fillId="0" borderId="0" xfId="94" applyFont="1" applyFill="1"/>
    <xf numFmtId="0" fontId="1" fillId="0" borderId="0" xfId="93" applyFont="1"/>
    <xf numFmtId="177" fontId="1" fillId="0" borderId="0" xfId="94" applyNumberFormat="1" applyFont="1" applyFill="1"/>
    <xf numFmtId="185" fontId="1" fillId="0" borderId="0" xfId="94" applyNumberFormat="1" applyFont="1" applyFill="1"/>
    <xf numFmtId="176" fontId="1" fillId="0" borderId="0" xfId="94" applyNumberFormat="1" applyFont="1" applyFill="1"/>
    <xf numFmtId="186" fontId="1" fillId="0" borderId="0" xfId="94" applyNumberFormat="1" applyFont="1" applyFill="1"/>
    <xf numFmtId="187" fontId="1" fillId="0" borderId="0" xfId="94" applyNumberFormat="1" applyFont="1" applyFill="1"/>
    <xf numFmtId="187" fontId="1" fillId="0" borderId="0" xfId="94" applyNumberFormat="1" applyFont="1" applyFill="1" applyAlignment="1">
      <alignment horizontal="right"/>
    </xf>
    <xf numFmtId="177" fontId="1" fillId="0" borderId="87" xfId="95" applyNumberFormat="1" applyFont="1" applyFill="1" applyBorder="1" applyAlignment="1">
      <alignment horizontal="distributed"/>
    </xf>
    <xf numFmtId="186" fontId="1" fillId="0" borderId="32" xfId="95" applyNumberFormat="1" applyFont="1" applyFill="1" applyBorder="1" applyAlignment="1">
      <alignment horizontal="center"/>
    </xf>
    <xf numFmtId="187" fontId="1" fillId="0" borderId="32" xfId="95" applyNumberFormat="1" applyFont="1" applyFill="1" applyBorder="1" applyAlignment="1">
      <alignment horizontal="center"/>
    </xf>
    <xf numFmtId="177" fontId="1" fillId="0" borderId="32" xfId="95" applyNumberFormat="1" applyFont="1" applyFill="1" applyBorder="1" applyAlignment="1">
      <alignment horizontal="distributed"/>
    </xf>
    <xf numFmtId="187" fontId="1" fillId="0" borderId="34" xfId="95" applyNumberFormat="1" applyFont="1" applyFill="1" applyBorder="1" applyAlignment="1">
      <alignment horizontal="center"/>
    </xf>
    <xf numFmtId="0" fontId="1" fillId="0" borderId="10" xfId="95" applyFont="1" applyFill="1" applyBorder="1" applyAlignment="1">
      <alignment horizontal="distributed"/>
    </xf>
    <xf numFmtId="38" fontId="1" fillId="0" borderId="24" xfId="65" applyFont="1" applyFill="1" applyBorder="1" applyAlignment="1">
      <alignment horizontal="right"/>
    </xf>
    <xf numFmtId="196" fontId="1" fillId="0" borderId="24" xfId="95" applyNumberFormat="1" applyFont="1" applyFill="1" applyBorder="1"/>
    <xf numFmtId="195" fontId="1" fillId="0" borderId="38" xfId="95" applyNumberFormat="1" applyFont="1" applyFill="1" applyBorder="1" applyAlignment="1">
      <alignment horizontal="right"/>
    </xf>
    <xf numFmtId="195" fontId="1" fillId="0" borderId="24" xfId="95" applyNumberFormat="1" applyFont="1" applyFill="1" applyBorder="1" applyAlignment="1">
      <alignment horizontal="right"/>
    </xf>
    <xf numFmtId="195" fontId="1" fillId="0" borderId="43" xfId="95" applyNumberFormat="1" applyFont="1" applyFill="1" applyBorder="1"/>
    <xf numFmtId="0" fontId="1" fillId="0" borderId="127" xfId="65" applyNumberFormat="1" applyFont="1" applyFill="1" applyBorder="1" applyAlignment="1">
      <alignment horizontal="right"/>
    </xf>
    <xf numFmtId="0" fontId="1" fillId="0" borderId="128" xfId="95" applyNumberFormat="1" applyFont="1" applyFill="1" applyBorder="1" applyAlignment="1">
      <alignment horizontal="right"/>
    </xf>
    <xf numFmtId="0" fontId="1" fillId="0" borderId="101" xfId="95" applyFont="1" applyFill="1" applyBorder="1" applyAlignment="1">
      <alignment horizontal="distributed"/>
    </xf>
    <xf numFmtId="196" fontId="1" fillId="0" borderId="43" xfId="95" applyNumberFormat="1" applyFont="1" applyFill="1" applyBorder="1"/>
    <xf numFmtId="195" fontId="1" fillId="0" borderId="27" xfId="95" applyNumberFormat="1" applyFont="1" applyFill="1" applyBorder="1" applyAlignment="1">
      <alignment horizontal="right"/>
    </xf>
    <xf numFmtId="196" fontId="1" fillId="0" borderId="17" xfId="95" applyNumberFormat="1" applyFont="1" applyFill="1" applyBorder="1"/>
    <xf numFmtId="195" fontId="1" fillId="0" borderId="29" xfId="95" applyNumberFormat="1" applyFont="1" applyFill="1" applyBorder="1" applyAlignment="1">
      <alignment horizontal="right"/>
    </xf>
    <xf numFmtId="0" fontId="1" fillId="0" borderId="124" xfId="95" applyFont="1" applyFill="1" applyBorder="1" applyAlignment="1">
      <alignment horizontal="distributed"/>
    </xf>
    <xf numFmtId="196" fontId="1" fillId="0" borderId="15" xfId="95" applyNumberFormat="1" applyFont="1" applyFill="1" applyBorder="1"/>
    <xf numFmtId="195" fontId="1" fillId="0" borderId="43" xfId="95" applyNumberFormat="1" applyFont="1" applyFill="1" applyBorder="1" applyAlignment="1">
      <alignment horizontal="right"/>
    </xf>
    <xf numFmtId="195" fontId="1" fillId="0" borderId="32" xfId="95" applyNumberFormat="1" applyFont="1" applyFill="1" applyBorder="1"/>
    <xf numFmtId="196" fontId="1" fillId="0" borderId="32" xfId="95" applyNumberFormat="1" applyFont="1" applyFill="1" applyBorder="1"/>
    <xf numFmtId="195" fontId="1" fillId="0" borderId="13" xfId="95" applyNumberFormat="1" applyFont="1" applyFill="1" applyBorder="1" applyAlignment="1">
      <alignment horizontal="right"/>
    </xf>
    <xf numFmtId="0" fontId="1" fillId="0" borderId="103" xfId="95" applyFont="1" applyFill="1" applyBorder="1" applyAlignment="1">
      <alignment horizontal="distributed"/>
    </xf>
    <xf numFmtId="196" fontId="1" fillId="0" borderId="37" xfId="95" applyNumberFormat="1" applyFont="1" applyFill="1" applyBorder="1"/>
    <xf numFmtId="195" fontId="1" fillId="0" borderId="37" xfId="95" applyNumberFormat="1" applyFont="1" applyFill="1" applyBorder="1" applyAlignment="1">
      <alignment horizontal="right"/>
    </xf>
    <xf numFmtId="195" fontId="1" fillId="0" borderId="37" xfId="95" applyNumberFormat="1" applyFont="1" applyFill="1" applyBorder="1"/>
    <xf numFmtId="195" fontId="1" fillId="0" borderId="40" xfId="95" applyNumberFormat="1" applyFont="1" applyFill="1" applyBorder="1" applyAlignment="1">
      <alignment horizontal="right"/>
    </xf>
    <xf numFmtId="0" fontId="1" fillId="0" borderId="0" xfId="79" applyFont="1" applyFill="1"/>
    <xf numFmtId="0" fontId="1" fillId="0" borderId="23" xfId="79" applyFont="1" applyFill="1" applyBorder="1"/>
    <xf numFmtId="0" fontId="1" fillId="0" borderId="0" xfId="95" applyFont="1" applyFill="1" applyAlignment="1"/>
    <xf numFmtId="186" fontId="1" fillId="0" borderId="0" xfId="95" applyNumberFormat="1" applyFont="1" applyFill="1"/>
    <xf numFmtId="187" fontId="1" fillId="0" borderId="0" xfId="95" applyNumberFormat="1" applyFont="1" applyFill="1"/>
    <xf numFmtId="0" fontId="1" fillId="0" borderId="0" xfId="95" applyFont="1" applyFill="1"/>
    <xf numFmtId="186" fontId="1" fillId="0" borderId="0" xfId="93" applyNumberFormat="1" applyFont="1" applyFill="1"/>
    <xf numFmtId="187" fontId="1" fillId="0" borderId="0" xfId="93" applyNumberFormat="1" applyFont="1" applyFill="1"/>
    <xf numFmtId="0" fontId="1" fillId="0" borderId="0" xfId="93" applyFont="1" applyFill="1"/>
    <xf numFmtId="177" fontId="1" fillId="0" borderId="0" xfId="93" applyNumberFormat="1" applyFont="1"/>
    <xf numFmtId="185" fontId="1" fillId="0" borderId="0" xfId="93" applyNumberFormat="1" applyFont="1"/>
    <xf numFmtId="176" fontId="1" fillId="0" borderId="0" xfId="93" applyNumberFormat="1" applyFont="1"/>
    <xf numFmtId="186" fontId="1" fillId="0" borderId="0" xfId="93" applyNumberFormat="1" applyFont="1"/>
    <xf numFmtId="187" fontId="1" fillId="0" borderId="0" xfId="93" applyNumberFormat="1" applyFont="1" applyBorder="1"/>
    <xf numFmtId="187" fontId="1" fillId="0" borderId="0" xfId="93" applyNumberFormat="1" applyFont="1"/>
    <xf numFmtId="0" fontId="3" fillId="0" borderId="0" xfId="112" applyFont="1" applyFill="1">
      <alignment vertical="center"/>
    </xf>
    <xf numFmtId="0" fontId="1" fillId="0" borderId="0" xfId="97" applyFont="1" applyFill="1"/>
    <xf numFmtId="177" fontId="1" fillId="0" borderId="0" xfId="97" applyNumberFormat="1" applyFont="1" applyFill="1"/>
    <xf numFmtId="0" fontId="1" fillId="0" borderId="0" xfId="96" applyFont="1"/>
    <xf numFmtId="177" fontId="1" fillId="0" borderId="0" xfId="97" applyNumberFormat="1" applyFont="1" applyFill="1" applyAlignment="1">
      <alignment horizontal="right"/>
    </xf>
    <xf numFmtId="177" fontId="1" fillId="0" borderId="87" xfId="98" applyNumberFormat="1" applyFont="1" applyFill="1" applyBorder="1" applyAlignment="1">
      <alignment horizontal="distributed"/>
    </xf>
    <xf numFmtId="177" fontId="1" fillId="0" borderId="32" xfId="98" applyNumberFormat="1" applyFont="1" applyFill="1" applyBorder="1" applyAlignment="1">
      <alignment horizontal="center"/>
    </xf>
    <xf numFmtId="177" fontId="1" fillId="0" borderId="80" xfId="98" applyNumberFormat="1" applyFont="1" applyFill="1" applyBorder="1" applyAlignment="1">
      <alignment horizontal="center"/>
    </xf>
    <xf numFmtId="177" fontId="1" fillId="0" borderId="32" xfId="98" applyNumberFormat="1" applyFont="1" applyFill="1" applyBorder="1" applyAlignment="1">
      <alignment horizontal="distributed"/>
    </xf>
    <xf numFmtId="177" fontId="1" fillId="0" borderId="34" xfId="98" applyNumberFormat="1" applyFont="1" applyFill="1" applyBorder="1" applyAlignment="1">
      <alignment horizontal="center"/>
    </xf>
    <xf numFmtId="0" fontId="1" fillId="0" borderId="88" xfId="98" applyFont="1" applyFill="1" applyBorder="1"/>
    <xf numFmtId="176" fontId="1" fillId="0" borderId="38" xfId="98" applyNumberFormat="1" applyFont="1" applyFill="1" applyBorder="1"/>
    <xf numFmtId="176" fontId="1" fillId="0" borderId="38" xfId="98" applyNumberFormat="1" applyFont="1" applyFill="1" applyBorder="1" applyAlignment="1">
      <alignment horizontal="right"/>
    </xf>
    <xf numFmtId="176" fontId="1" fillId="0" borderId="39" xfId="98" applyNumberFormat="1" applyFont="1" applyFill="1" applyBorder="1" applyAlignment="1">
      <alignment horizontal="right"/>
    </xf>
    <xf numFmtId="176" fontId="1" fillId="0" borderId="78" xfId="98" applyNumberFormat="1" applyFont="1" applyFill="1" applyBorder="1" applyAlignment="1">
      <alignment horizontal="right"/>
    </xf>
    <xf numFmtId="0" fontId="1" fillId="0" borderId="22" xfId="98" applyFont="1" applyFill="1" applyBorder="1"/>
    <xf numFmtId="176" fontId="1" fillId="0" borderId="27" xfId="98" applyNumberFormat="1" applyFont="1" applyFill="1" applyBorder="1"/>
    <xf numFmtId="176" fontId="1" fillId="0" borderId="27" xfId="98" applyNumberFormat="1" applyFont="1" applyFill="1" applyBorder="1" applyAlignment="1">
      <alignment horizontal="right"/>
    </xf>
    <xf numFmtId="176" fontId="1" fillId="0" borderId="57" xfId="98" applyNumberFormat="1" applyFont="1" applyFill="1" applyBorder="1" applyAlignment="1">
      <alignment horizontal="right"/>
    </xf>
    <xf numFmtId="176" fontId="1" fillId="0" borderId="29" xfId="98" applyNumberFormat="1" applyFont="1" applyFill="1" applyBorder="1" applyAlignment="1">
      <alignment horizontal="right"/>
    </xf>
    <xf numFmtId="176" fontId="1" fillId="0" borderId="18" xfId="98" applyNumberFormat="1" applyFont="1" applyFill="1" applyBorder="1" applyAlignment="1">
      <alignment horizontal="right"/>
    </xf>
    <xf numFmtId="176" fontId="1" fillId="0" borderId="19" xfId="98" applyNumberFormat="1" applyFont="1" applyFill="1" applyBorder="1" applyAlignment="1">
      <alignment horizontal="right"/>
    </xf>
    <xf numFmtId="176" fontId="1" fillId="0" borderId="30" xfId="98" applyNumberFormat="1" applyFont="1" applyFill="1" applyBorder="1" applyAlignment="1">
      <alignment horizontal="right"/>
    </xf>
    <xf numFmtId="176" fontId="1" fillId="0" borderId="37" xfId="98" applyNumberFormat="1" applyFont="1" applyFill="1" applyBorder="1"/>
    <xf numFmtId="38" fontId="1" fillId="0" borderId="45" xfId="65" applyFont="1" applyFill="1" applyBorder="1" applyAlignment="1">
      <alignment horizontal="right"/>
    </xf>
    <xf numFmtId="38" fontId="1" fillId="0" borderId="37" xfId="65" applyFont="1" applyFill="1" applyBorder="1" applyAlignment="1">
      <alignment horizontal="right"/>
    </xf>
    <xf numFmtId="0" fontId="1" fillId="0" borderId="43" xfId="98" applyFont="1" applyFill="1" applyBorder="1"/>
    <xf numFmtId="176" fontId="1" fillId="0" borderId="43" xfId="98" applyNumberFormat="1" applyFont="1" applyFill="1" applyBorder="1"/>
    <xf numFmtId="176" fontId="1" fillId="0" borderId="84" xfId="98" applyNumberFormat="1" applyFont="1" applyFill="1" applyBorder="1"/>
    <xf numFmtId="176" fontId="1" fillId="0" borderId="84" xfId="98" applyNumberFormat="1" applyFont="1" applyFill="1" applyBorder="1" applyAlignment="1">
      <alignment horizontal="right"/>
    </xf>
    <xf numFmtId="176" fontId="1" fillId="0" borderId="95" xfId="98" applyNumberFormat="1" applyFont="1" applyFill="1" applyBorder="1" applyAlignment="1">
      <alignment horizontal="right"/>
    </xf>
    <xf numFmtId="176" fontId="1" fillId="0" borderId="44" xfId="98" applyNumberFormat="1" applyFont="1" applyFill="1" applyBorder="1" applyAlignment="1">
      <alignment horizontal="right"/>
    </xf>
    <xf numFmtId="176" fontId="1" fillId="0" borderId="17" xfId="98" applyNumberFormat="1" applyFont="1" applyFill="1" applyBorder="1"/>
    <xf numFmtId="176" fontId="1" fillId="0" borderId="17" xfId="98" applyNumberFormat="1" applyFont="1" applyFill="1" applyBorder="1" applyAlignment="1">
      <alignment horizontal="right"/>
    </xf>
    <xf numFmtId="176" fontId="1" fillId="0" borderId="12" xfId="98" applyNumberFormat="1" applyFont="1" applyFill="1" applyBorder="1" applyAlignment="1">
      <alignment horizontal="right"/>
    </xf>
    <xf numFmtId="176" fontId="1" fillId="0" borderId="82" xfId="98" applyNumberFormat="1" applyFont="1" applyFill="1" applyBorder="1"/>
    <xf numFmtId="38" fontId="1" fillId="0" borderId="83" xfId="65" applyFont="1" applyFill="1" applyBorder="1" applyAlignment="1">
      <alignment horizontal="right"/>
    </xf>
    <xf numFmtId="176" fontId="1" fillId="0" borderId="82" xfId="98" applyNumberFormat="1" applyFont="1" applyFill="1" applyBorder="1" applyAlignment="1">
      <alignment horizontal="right"/>
    </xf>
    <xf numFmtId="38" fontId="1" fillId="0" borderId="82" xfId="65" applyFont="1" applyFill="1" applyBorder="1" applyAlignment="1">
      <alignment horizontal="right"/>
    </xf>
    <xf numFmtId="176" fontId="1" fillId="0" borderId="129" xfId="98" applyNumberFormat="1" applyFont="1" applyFill="1" applyBorder="1" applyAlignment="1">
      <alignment horizontal="right"/>
    </xf>
    <xf numFmtId="176" fontId="1" fillId="0" borderId="37" xfId="98" applyNumberFormat="1" applyFont="1" applyFill="1" applyBorder="1" applyAlignment="1">
      <alignment horizontal="right"/>
    </xf>
    <xf numFmtId="176" fontId="1" fillId="0" borderId="40" xfId="98" applyNumberFormat="1" applyFont="1" applyFill="1" applyBorder="1" applyAlignment="1">
      <alignment horizontal="right"/>
    </xf>
    <xf numFmtId="0" fontId="1" fillId="0" borderId="0" xfId="98" applyFont="1" applyFill="1" applyBorder="1" applyAlignment="1">
      <alignment horizontal="distributed"/>
    </xf>
    <xf numFmtId="177" fontId="1" fillId="0" borderId="0" xfId="98" applyNumberFormat="1" applyFont="1" applyFill="1" applyBorder="1" applyAlignment="1">
      <alignment horizontal="right"/>
    </xf>
    <xf numFmtId="177" fontId="1" fillId="0" borderId="0" xfId="98" applyNumberFormat="1" applyFont="1" applyFill="1" applyBorder="1"/>
    <xf numFmtId="177" fontId="1" fillId="0" borderId="0" xfId="98" applyNumberFormat="1" applyFont="1" applyFill="1"/>
    <xf numFmtId="0" fontId="1" fillId="0" borderId="0" xfId="98" applyFont="1" applyFill="1" applyBorder="1"/>
    <xf numFmtId="0" fontId="1" fillId="0" borderId="23" xfId="98" applyFont="1" applyFill="1" applyBorder="1"/>
    <xf numFmtId="0" fontId="1" fillId="0" borderId="0" xfId="98" applyFont="1" applyFill="1"/>
    <xf numFmtId="0" fontId="1" fillId="0" borderId="0" xfId="98" applyFont="1" applyFill="1" applyAlignment="1">
      <alignment horizontal="right"/>
    </xf>
    <xf numFmtId="0" fontId="1" fillId="0" borderId="0" xfId="98" applyFont="1" applyFill="1" applyAlignment="1"/>
    <xf numFmtId="38" fontId="1" fillId="0" borderId="0" xfId="65" applyFont="1" applyFill="1" applyBorder="1" applyAlignment="1">
      <alignment horizontal="right"/>
    </xf>
    <xf numFmtId="0" fontId="1" fillId="0" borderId="0" xfId="96" applyFont="1" applyFill="1"/>
    <xf numFmtId="0" fontId="1" fillId="0" borderId="0" xfId="97" applyFont="1"/>
    <xf numFmtId="177" fontId="1" fillId="0" borderId="0" xfId="97" applyNumberFormat="1" applyFont="1"/>
    <xf numFmtId="177" fontId="1" fillId="0" borderId="0" xfId="96" applyNumberFormat="1" applyFont="1"/>
    <xf numFmtId="177" fontId="1" fillId="0" borderId="0" xfId="96" applyNumberFormat="1" applyFont="1" applyBorder="1"/>
    <xf numFmtId="200" fontId="3" fillId="0" borderId="0" xfId="83" quotePrefix="1" applyNumberFormat="1" applyFont="1" applyFill="1"/>
    <xf numFmtId="177" fontId="1" fillId="0" borderId="0" xfId="100" applyNumberFormat="1" applyFont="1" applyFill="1"/>
    <xf numFmtId="0" fontId="1" fillId="0" borderId="0" xfId="100" applyFont="1" applyFill="1"/>
    <xf numFmtId="0" fontId="1" fillId="0" borderId="0" xfId="99" applyFont="1" applyFill="1"/>
    <xf numFmtId="177" fontId="1" fillId="0" borderId="0" xfId="100" applyNumberFormat="1" applyFont="1" applyFill="1" applyAlignment="1">
      <alignment horizontal="right"/>
    </xf>
    <xf numFmtId="0" fontId="1" fillId="0" borderId="87" xfId="101" applyFont="1" applyFill="1" applyBorder="1" applyAlignment="1">
      <alignment horizontal="center"/>
    </xf>
    <xf numFmtId="0" fontId="1" fillId="0" borderId="32" xfId="101" applyFont="1" applyFill="1" applyBorder="1" applyAlignment="1">
      <alignment horizontal="center"/>
    </xf>
    <xf numFmtId="0" fontId="1" fillId="0" borderId="33" xfId="101" applyFont="1" applyFill="1" applyBorder="1" applyAlignment="1">
      <alignment horizontal="center"/>
    </xf>
    <xf numFmtId="0" fontId="1" fillId="0" borderId="115" xfId="101" applyFont="1" applyFill="1" applyBorder="1" applyAlignment="1">
      <alignment horizontal="center"/>
    </xf>
    <xf numFmtId="0" fontId="1" fillId="0" borderId="88" xfId="101" applyFont="1" applyFill="1" applyBorder="1" applyAlignment="1">
      <alignment horizontal="distributed"/>
    </xf>
    <xf numFmtId="38" fontId="1" fillId="0" borderId="43" xfId="65" applyFont="1" applyFill="1" applyBorder="1" applyAlignment="1">
      <alignment horizontal="right"/>
    </xf>
    <xf numFmtId="177" fontId="1" fillId="0" borderId="38" xfId="101" applyNumberFormat="1" applyFont="1" applyFill="1" applyBorder="1"/>
    <xf numFmtId="177" fontId="1" fillId="0" borderId="39" xfId="101" applyNumberFormat="1" applyFont="1" applyFill="1" applyBorder="1"/>
    <xf numFmtId="177" fontId="1" fillId="0" borderId="26" xfId="101" applyNumberFormat="1" applyFont="1" applyFill="1" applyBorder="1"/>
    <xf numFmtId="0" fontId="1" fillId="0" borderId="22" xfId="101" applyFont="1" applyFill="1" applyBorder="1" applyAlignment="1">
      <alignment horizontal="distributed"/>
    </xf>
    <xf numFmtId="38" fontId="1" fillId="0" borderId="57" xfId="101" applyNumberFormat="1" applyFont="1" applyFill="1" applyBorder="1" applyAlignment="1">
      <alignment horizontal="right"/>
    </xf>
    <xf numFmtId="177" fontId="1" fillId="0" borderId="27" xfId="101" applyNumberFormat="1" applyFont="1" applyFill="1" applyBorder="1" applyAlignment="1">
      <alignment horizontal="right"/>
    </xf>
    <xf numFmtId="177" fontId="1" fillId="0" borderId="57" xfId="101" applyNumberFormat="1" applyFont="1" applyFill="1" applyBorder="1" applyAlignment="1">
      <alignment horizontal="right"/>
    </xf>
    <xf numFmtId="177" fontId="1" fillId="0" borderId="29" xfId="101" applyNumberFormat="1" applyFont="1" applyFill="1" applyBorder="1"/>
    <xf numFmtId="177" fontId="1" fillId="0" borderId="27" xfId="101" applyNumberFormat="1" applyFont="1" applyFill="1" applyBorder="1"/>
    <xf numFmtId="177" fontId="1" fillId="0" borderId="57" xfId="101" applyNumberFormat="1" applyFont="1" applyFill="1" applyBorder="1"/>
    <xf numFmtId="177" fontId="1" fillId="0" borderId="12" xfId="101" applyNumberFormat="1" applyFont="1" applyFill="1" applyBorder="1" applyAlignment="1">
      <alignment horizontal="right"/>
    </xf>
    <xf numFmtId="177" fontId="1" fillId="0" borderId="17" xfId="101" applyNumberFormat="1" applyFont="1" applyFill="1" applyBorder="1" applyAlignment="1">
      <alignment horizontal="right"/>
    </xf>
    <xf numFmtId="38" fontId="1" fillId="0" borderId="12" xfId="101" applyNumberFormat="1" applyFont="1" applyFill="1" applyBorder="1" applyAlignment="1">
      <alignment horizontal="right"/>
    </xf>
    <xf numFmtId="177" fontId="1" fillId="0" borderId="13" xfId="101" applyNumberFormat="1" applyFont="1" applyFill="1" applyBorder="1" applyAlignment="1">
      <alignment horizontal="right"/>
    </xf>
    <xf numFmtId="37" fontId="1" fillId="0" borderId="57" xfId="101" applyNumberFormat="1" applyFont="1" applyFill="1" applyBorder="1" applyAlignment="1">
      <alignment horizontal="right"/>
    </xf>
    <xf numFmtId="177" fontId="1" fillId="0" borderId="29" xfId="101" applyNumberFormat="1" applyFont="1" applyFill="1" applyBorder="1" applyAlignment="1">
      <alignment horizontal="right"/>
    </xf>
    <xf numFmtId="177" fontId="1" fillId="0" borderId="80" xfId="101" applyNumberFormat="1" applyFont="1" applyFill="1" applyBorder="1" applyAlignment="1">
      <alignment horizontal="right"/>
    </xf>
    <xf numFmtId="177" fontId="1" fillId="0" borderId="32" xfId="101" applyNumberFormat="1" applyFont="1" applyFill="1" applyBorder="1" applyAlignment="1">
      <alignment horizontal="right"/>
    </xf>
    <xf numFmtId="37" fontId="1" fillId="0" borderId="80" xfId="101" applyNumberFormat="1" applyFont="1" applyFill="1" applyBorder="1" applyAlignment="1">
      <alignment horizontal="right"/>
    </xf>
    <xf numFmtId="177" fontId="1" fillId="0" borderId="34" xfId="101" applyNumberFormat="1" applyFont="1" applyFill="1" applyBorder="1" applyAlignment="1">
      <alignment horizontal="right"/>
    </xf>
    <xf numFmtId="177" fontId="1" fillId="0" borderId="47" xfId="101" applyNumberFormat="1" applyFont="1" applyFill="1" applyBorder="1"/>
    <xf numFmtId="177" fontId="1" fillId="0" borderId="77" xfId="101" applyNumberFormat="1" applyFont="1" applyFill="1" applyBorder="1"/>
    <xf numFmtId="0" fontId="1" fillId="0" borderId="0" xfId="101" applyFont="1" applyFill="1" applyBorder="1" applyAlignment="1">
      <alignment horizontal="distributed"/>
    </xf>
    <xf numFmtId="177" fontId="1" fillId="0" borderId="0" xfId="101" applyNumberFormat="1" applyFont="1" applyFill="1" applyBorder="1"/>
    <xf numFmtId="177" fontId="1" fillId="0" borderId="23" xfId="101" applyNumberFormat="1" applyFont="1" applyFill="1" applyBorder="1"/>
    <xf numFmtId="177" fontId="1" fillId="0" borderId="0" xfId="101" applyNumberFormat="1" applyFont="1" applyFill="1"/>
    <xf numFmtId="0" fontId="1" fillId="0" borderId="0" xfId="101" applyFont="1" applyFill="1" applyBorder="1"/>
    <xf numFmtId="0" fontId="30" fillId="0" borderId="23" xfId="101" applyFont="1" applyFill="1" applyBorder="1"/>
    <xf numFmtId="0" fontId="1" fillId="0" borderId="23" xfId="101" applyFont="1" applyFill="1" applyBorder="1"/>
    <xf numFmtId="177" fontId="1" fillId="0" borderId="23" xfId="101" quotePrefix="1" applyNumberFormat="1" applyFont="1" applyFill="1" applyBorder="1" applyAlignment="1">
      <alignment horizontal="right"/>
    </xf>
    <xf numFmtId="0" fontId="29" fillId="0" borderId="0" xfId="101" applyFont="1" applyFill="1" applyAlignment="1">
      <alignment vertical="center"/>
    </xf>
    <xf numFmtId="0" fontId="29" fillId="0" borderId="0" xfId="101" applyFont="1" applyFill="1" applyAlignment="1"/>
    <xf numFmtId="0" fontId="29" fillId="0" borderId="0" xfId="101" applyFont="1" applyFill="1" applyAlignment="1">
      <alignment shrinkToFit="1"/>
    </xf>
    <xf numFmtId="0" fontId="29" fillId="0" borderId="0" xfId="99" applyFont="1" applyFill="1" applyAlignment="1">
      <alignment vertical="center"/>
    </xf>
    <xf numFmtId="0" fontId="4" fillId="0" borderId="0" xfId="81" applyFont="1" applyFill="1" applyAlignment="1"/>
    <xf numFmtId="0" fontId="4" fillId="0" borderId="0" xfId="81" applyFont="1" applyFill="1" applyAlignment="1">
      <alignment shrinkToFit="1"/>
    </xf>
    <xf numFmtId="0" fontId="1" fillId="0" borderId="0" xfId="101" quotePrefix="1" applyFont="1" applyFill="1" applyAlignment="1"/>
    <xf numFmtId="0" fontId="1" fillId="0" borderId="0" xfId="101" applyFont="1" applyFill="1" applyAlignment="1"/>
    <xf numFmtId="0" fontId="29" fillId="0" borderId="0" xfId="99" applyFont="1" applyFill="1"/>
    <xf numFmtId="177" fontId="1" fillId="0" borderId="0" xfId="99" applyNumberFormat="1" applyFont="1" applyFill="1"/>
    <xf numFmtId="177" fontId="1" fillId="0" borderId="0" xfId="99" applyNumberFormat="1" applyFont="1" applyFill="1" applyBorder="1"/>
    <xf numFmtId="0" fontId="29" fillId="0" borderId="0" xfId="99" applyFont="1" applyFill="1" applyAlignment="1"/>
    <xf numFmtId="185" fontId="1" fillId="0" borderId="32" xfId="65" applyNumberFormat="1" applyFont="1" applyFill="1" applyBorder="1" applyAlignment="1"/>
    <xf numFmtId="187" fontId="1" fillId="0" borderId="80" xfId="65" applyNumberFormat="1" applyFont="1" applyFill="1" applyBorder="1" applyAlignment="1"/>
    <xf numFmtId="187" fontId="1" fillId="0" borderId="34" xfId="65" applyNumberFormat="1" applyFont="1" applyFill="1" applyBorder="1" applyAlignment="1"/>
    <xf numFmtId="0" fontId="0" fillId="0" borderId="59" xfId="122" applyFont="1" applyBorder="1"/>
    <xf numFmtId="197" fontId="1" fillId="0" borderId="32" xfId="65" applyNumberFormat="1" applyFont="1" applyFill="1" applyBorder="1" applyAlignment="1"/>
    <xf numFmtId="0" fontId="4" fillId="0" borderId="0" xfId="105" applyFont="1" applyAlignment="1">
      <alignment vertical="center" wrapText="1"/>
    </xf>
    <xf numFmtId="0" fontId="7" fillId="0" borderId="0" xfId="128" applyFont="1" applyFill="1" applyBorder="1" applyAlignment="1"/>
    <xf numFmtId="38" fontId="1" fillId="0" borderId="121" xfId="105" applyNumberFormat="1" applyFont="1" applyFill="1" applyBorder="1" applyAlignment="1"/>
    <xf numFmtId="190" fontId="1" fillId="0" borderId="108" xfId="105" applyNumberFormat="1" applyFont="1" applyFill="1" applyBorder="1" applyAlignment="1">
      <alignment horizontal="right"/>
    </xf>
    <xf numFmtId="176" fontId="4" fillId="0" borderId="0" xfId="105" applyNumberFormat="1" applyFont="1" applyAlignment="1"/>
    <xf numFmtId="0" fontId="4" fillId="0" borderId="0" xfId="83" applyFont="1"/>
    <xf numFmtId="176" fontId="4" fillId="0" borderId="0" xfId="83" applyNumberFormat="1" applyFont="1"/>
    <xf numFmtId="0" fontId="4" fillId="0" borderId="0" xfId="105" applyFont="1" applyFill="1" applyAlignment="1"/>
    <xf numFmtId="176" fontId="4" fillId="0" borderId="0" xfId="105" applyNumberFormat="1" applyFont="1" applyFill="1" applyAlignment="1"/>
    <xf numFmtId="178" fontId="4" fillId="0" borderId="0" xfId="105" applyNumberFormat="1" applyFont="1" applyFill="1" applyAlignment="1">
      <alignment horizontal="right"/>
    </xf>
    <xf numFmtId="0" fontId="4" fillId="0" borderId="0" xfId="105" applyFont="1" applyFill="1">
      <alignment vertical="center"/>
    </xf>
    <xf numFmtId="0" fontId="4" fillId="0" borderId="0" xfId="105" applyFont="1" applyFill="1" applyAlignment="1">
      <alignment vertical="center" wrapText="1"/>
    </xf>
    <xf numFmtId="0" fontId="4" fillId="0" borderId="0" xfId="83" applyFont="1" applyFill="1"/>
    <xf numFmtId="176" fontId="4" fillId="0" borderId="0" xfId="83" applyNumberFormat="1" applyFont="1" applyFill="1"/>
    <xf numFmtId="187" fontId="4" fillId="0" borderId="0" xfId="105" quotePrefix="1" applyNumberFormat="1" applyFont="1" applyFill="1" applyAlignment="1">
      <alignment horizontal="right"/>
    </xf>
    <xf numFmtId="186" fontId="0" fillId="0" borderId="27" xfId="119" applyNumberFormat="1" applyFont="1" applyFill="1" applyBorder="1" applyAlignment="1">
      <alignment horizontal="right"/>
    </xf>
    <xf numFmtId="186" fontId="0" fillId="0" borderId="32" xfId="119" applyNumberFormat="1" applyFont="1" applyFill="1" applyBorder="1" applyAlignment="1">
      <alignment horizontal="right"/>
    </xf>
    <xf numFmtId="0" fontId="7" fillId="0" borderId="0" xfId="127" applyFont="1" applyFill="1"/>
    <xf numFmtId="0" fontId="1" fillId="0" borderId="79" xfId="128" applyFont="1" applyFill="1" applyBorder="1" applyAlignment="1">
      <alignment horizontal="center"/>
    </xf>
    <xf numFmtId="38" fontId="1" fillId="0" borderId="130" xfId="65" applyFont="1" applyFill="1" applyBorder="1" applyAlignment="1"/>
    <xf numFmtId="38" fontId="1" fillId="0" borderId="131" xfId="65" applyFont="1" applyFill="1" applyBorder="1" applyAlignment="1"/>
    <xf numFmtId="38" fontId="1" fillId="0" borderId="132" xfId="65" applyFont="1" applyFill="1" applyBorder="1" applyAlignment="1"/>
    <xf numFmtId="38" fontId="1" fillId="0" borderId="133" xfId="65" applyFont="1" applyFill="1" applyBorder="1" applyAlignment="1"/>
    <xf numFmtId="179" fontId="1" fillId="0" borderId="134" xfId="65" applyNumberFormat="1" applyFont="1" applyFill="1" applyBorder="1" applyAlignment="1"/>
    <xf numFmtId="178" fontId="1" fillId="0" borderId="115" xfId="65" applyNumberFormat="1" applyFont="1" applyFill="1" applyBorder="1" applyAlignment="1"/>
    <xf numFmtId="38" fontId="1" fillId="0" borderId="135" xfId="65" applyFont="1" applyFill="1" applyBorder="1" applyAlignment="1"/>
    <xf numFmtId="38" fontId="1" fillId="0" borderId="136" xfId="65" applyFont="1" applyFill="1" applyBorder="1" applyAlignment="1"/>
    <xf numFmtId="38" fontId="1" fillId="0" borderId="115" xfId="65" applyFont="1" applyFill="1" applyBorder="1" applyAlignment="1"/>
    <xf numFmtId="38" fontId="1" fillId="0" borderId="137" xfId="65" applyFont="1" applyFill="1" applyBorder="1" applyAlignment="1"/>
    <xf numFmtId="38" fontId="1" fillId="0" borderId="138" xfId="65" applyFont="1" applyFill="1" applyBorder="1" applyAlignment="1"/>
    <xf numFmtId="178" fontId="1" fillId="0" borderId="137" xfId="65" applyNumberFormat="1" applyFont="1" applyFill="1" applyBorder="1" applyAlignment="1">
      <alignment horizontal="right"/>
    </xf>
    <xf numFmtId="178" fontId="1" fillId="0" borderId="139" xfId="65" applyNumberFormat="1" applyFont="1" applyFill="1" applyBorder="1" applyAlignment="1"/>
    <xf numFmtId="178" fontId="1" fillId="0" borderId="140" xfId="65" applyNumberFormat="1" applyFont="1" applyFill="1" applyBorder="1" applyAlignment="1"/>
    <xf numFmtId="178" fontId="1" fillId="0" borderId="132" xfId="65" applyNumberFormat="1" applyFont="1" applyFill="1" applyBorder="1" applyAlignment="1"/>
    <xf numFmtId="178" fontId="1" fillId="0" borderId="134" xfId="65" applyNumberFormat="1" applyFont="1" applyFill="1" applyBorder="1" applyAlignment="1"/>
    <xf numFmtId="199" fontId="28" fillId="0" borderId="43" xfId="105" applyNumberFormat="1" applyFont="1" applyFill="1" applyBorder="1" applyAlignment="1">
      <alignment horizontal="right" vertical="center"/>
    </xf>
    <xf numFmtId="199" fontId="28" fillId="0" borderId="75" xfId="105" applyNumberFormat="1" applyFont="1" applyFill="1" applyBorder="1" applyAlignment="1">
      <alignment horizontal="right" vertical="center"/>
    </xf>
    <xf numFmtId="199" fontId="28" fillId="0" borderId="27" xfId="105" applyNumberFormat="1" applyFont="1" applyFill="1" applyBorder="1" applyAlignment="1">
      <alignment horizontal="right" vertical="center"/>
    </xf>
    <xf numFmtId="199" fontId="28" fillId="0" borderId="32" xfId="105" applyNumberFormat="1" applyFont="1" applyFill="1" applyBorder="1" applyAlignment="1">
      <alignment horizontal="right" vertical="center"/>
    </xf>
    <xf numFmtId="199" fontId="28" fillId="0" borderId="67" xfId="105" applyNumberFormat="1" applyFont="1" applyFill="1" applyBorder="1" applyAlignment="1">
      <alignment horizontal="right" vertical="center"/>
    </xf>
    <xf numFmtId="199" fontId="28" fillId="0" borderId="40" xfId="105" applyNumberFormat="1" applyFont="1" applyFill="1" applyBorder="1" applyAlignment="1">
      <alignment horizontal="right" vertical="center"/>
    </xf>
    <xf numFmtId="199" fontId="28" fillId="0" borderId="65" xfId="105" applyNumberFormat="1" applyFont="1" applyFill="1" applyBorder="1" applyAlignment="1">
      <alignment horizontal="right" vertical="center"/>
    </xf>
    <xf numFmtId="199" fontId="28" fillId="0" borderId="66" xfId="105" applyNumberFormat="1" applyFont="1" applyFill="1" applyBorder="1" applyAlignment="1">
      <alignment horizontal="right" vertical="center"/>
    </xf>
    <xf numFmtId="199" fontId="28" fillId="0" borderId="122" xfId="105" applyNumberFormat="1" applyFont="1" applyFill="1" applyBorder="1" applyAlignment="1">
      <alignment horizontal="right" vertical="center"/>
    </xf>
    <xf numFmtId="199" fontId="28" fillId="0" borderId="141" xfId="105" applyNumberFormat="1" applyFont="1" applyFill="1" applyBorder="1" applyAlignment="1">
      <alignment horizontal="right" vertical="center"/>
    </xf>
    <xf numFmtId="176" fontId="1" fillId="46" borderId="32" xfId="123" applyNumberFormat="1" applyFont="1" applyFill="1" applyBorder="1" applyAlignment="1">
      <alignment horizontal="right"/>
    </xf>
    <xf numFmtId="177" fontId="1" fillId="0" borderId="32" xfId="122" applyNumberFormat="1" applyFont="1" applyFill="1" applyBorder="1"/>
    <xf numFmtId="180" fontId="1" fillId="0" borderId="32" xfId="54" applyNumberFormat="1" applyFont="1" applyFill="1" applyBorder="1" applyAlignment="1">
      <alignment horizontal="right"/>
    </xf>
    <xf numFmtId="197" fontId="1" fillId="0" borderId="87" xfId="123" applyNumberFormat="1" applyFont="1" applyFill="1" applyBorder="1" applyAlignment="1">
      <alignment horizontal="right"/>
    </xf>
    <xf numFmtId="176" fontId="1" fillId="0" borderId="32" xfId="123" applyNumberFormat="1" applyFont="1" applyBorder="1" applyAlignment="1">
      <alignment horizontal="right"/>
    </xf>
    <xf numFmtId="197" fontId="1" fillId="0" borderId="32" xfId="123" applyNumberFormat="1" applyFont="1" applyFill="1" applyBorder="1" applyAlignment="1">
      <alignment horizontal="right"/>
    </xf>
    <xf numFmtId="176" fontId="1" fillId="0" borderId="34" xfId="123" applyNumberFormat="1" applyFont="1" applyBorder="1" applyAlignment="1">
      <alignment horizontal="right"/>
    </xf>
    <xf numFmtId="0" fontId="4" fillId="0" borderId="0" xfId="105" applyFont="1" applyAlignment="1">
      <alignment vertical="center" wrapText="1"/>
    </xf>
    <xf numFmtId="187" fontId="1" fillId="0" borderId="20" xfId="105" applyNumberFormat="1" applyFont="1" applyFill="1" applyBorder="1" applyAlignment="1">
      <alignment horizontal="right"/>
    </xf>
    <xf numFmtId="0" fontId="1" fillId="0" borderId="142" xfId="105" applyFont="1" applyBorder="1" applyAlignment="1">
      <alignment horizontal="center" vertical="center"/>
    </xf>
    <xf numFmtId="0" fontId="1" fillId="0" borderId="143" xfId="105" applyFont="1" applyBorder="1" applyAlignment="1">
      <alignment horizontal="center" vertical="center"/>
    </xf>
    <xf numFmtId="0" fontId="1" fillId="0" borderId="144" xfId="105" applyFont="1" applyFill="1" applyBorder="1" applyAlignment="1">
      <alignment horizontal="center"/>
    </xf>
    <xf numFmtId="0" fontId="1" fillId="0" borderId="123" xfId="105" applyFont="1" applyFill="1" applyBorder="1" applyAlignment="1">
      <alignment horizontal="center"/>
    </xf>
    <xf numFmtId="0" fontId="1" fillId="0" borderId="71" xfId="105" applyFont="1" applyFill="1" applyBorder="1" applyAlignment="1">
      <alignment horizontal="center"/>
    </xf>
    <xf numFmtId="0" fontId="1" fillId="0" borderId="130" xfId="105" applyFont="1" applyFill="1" applyBorder="1" applyAlignment="1">
      <alignment horizontal="center"/>
    </xf>
    <xf numFmtId="0" fontId="1" fillId="0" borderId="145" xfId="105" applyFont="1" applyFill="1" applyBorder="1" applyAlignment="1">
      <alignment horizontal="center"/>
    </xf>
    <xf numFmtId="0" fontId="1" fillId="0" borderId="20" xfId="105" applyFont="1" applyFill="1" applyBorder="1" applyAlignment="1">
      <alignment horizontal="right" vertical="center"/>
    </xf>
    <xf numFmtId="0" fontId="1" fillId="0" borderId="119" xfId="115" applyFont="1" applyFill="1" applyBorder="1" applyAlignment="1">
      <alignment horizontal="center" vertical="center"/>
    </xf>
    <xf numFmtId="0" fontId="1" fillId="0" borderId="41" xfId="115" applyFont="1" applyFill="1" applyBorder="1" applyAlignment="1">
      <alignment horizontal="center" vertical="center"/>
    </xf>
    <xf numFmtId="0" fontId="1" fillId="0" borderId="56" xfId="115" applyFont="1" applyFill="1" applyBorder="1" applyAlignment="1">
      <alignment horizontal="center" vertical="center"/>
    </xf>
    <xf numFmtId="0" fontId="1" fillId="0" borderId="146" xfId="115" applyFont="1" applyFill="1" applyBorder="1" applyAlignment="1">
      <alignment horizontal="center" vertical="center"/>
    </xf>
    <xf numFmtId="0" fontId="1" fillId="0" borderId="32" xfId="115" applyFont="1" applyFill="1" applyBorder="1" applyAlignment="1">
      <alignment horizontal="center" vertical="center"/>
    </xf>
    <xf numFmtId="0" fontId="1" fillId="0" borderId="59" xfId="115" applyFont="1" applyFill="1" applyBorder="1" applyAlignment="1">
      <alignment horizontal="center" vertical="center"/>
    </xf>
    <xf numFmtId="0" fontId="1" fillId="0" borderId="144" xfId="115" applyFont="1" applyFill="1" applyBorder="1" applyAlignment="1">
      <alignment horizontal="center"/>
    </xf>
    <xf numFmtId="0" fontId="1" fillId="0" borderId="42" xfId="115" applyFont="1" applyFill="1" applyBorder="1" applyAlignment="1">
      <alignment horizontal="center"/>
    </xf>
    <xf numFmtId="0" fontId="1" fillId="0" borderId="123" xfId="115" applyFont="1" applyFill="1" applyBorder="1" applyAlignment="1">
      <alignment horizontal="center"/>
    </xf>
    <xf numFmtId="0" fontId="1" fillId="0" borderId="71" xfId="115" applyFont="1" applyFill="1" applyBorder="1" applyAlignment="1">
      <alignment horizontal="center"/>
    </xf>
    <xf numFmtId="0" fontId="1" fillId="0" borderId="71" xfId="115" applyFont="1" applyFill="1" applyBorder="1" applyAlignment="1">
      <alignment horizontal="center" shrinkToFit="1"/>
    </xf>
    <xf numFmtId="0" fontId="1" fillId="0" borderId="42" xfId="115" applyFont="1" applyFill="1" applyBorder="1" applyAlignment="1">
      <alignment horizontal="center" shrinkToFit="1"/>
    </xf>
    <xf numFmtId="0" fontId="1" fillId="0" borderId="123" xfId="115" applyFont="1" applyFill="1" applyBorder="1" applyAlignment="1">
      <alignment horizontal="center" shrinkToFit="1"/>
    </xf>
    <xf numFmtId="0" fontId="1" fillId="0" borderId="130" xfId="115" applyFont="1" applyFill="1" applyBorder="1" applyAlignment="1">
      <alignment horizontal="center" shrinkToFit="1"/>
    </xf>
    <xf numFmtId="0" fontId="1" fillId="0" borderId="147" xfId="115" applyFont="1" applyFill="1" applyBorder="1" applyAlignment="1">
      <alignment vertical="distributed" textRotation="255"/>
    </xf>
    <xf numFmtId="0" fontId="1" fillId="0" borderId="109" xfId="115" applyFont="1" applyFill="1" applyBorder="1" applyAlignment="1">
      <alignment vertical="distributed" textRotation="255"/>
    </xf>
    <xf numFmtId="0" fontId="1" fillId="0" borderId="148" xfId="115" applyFont="1" applyFill="1" applyBorder="1" applyAlignment="1">
      <alignment vertical="distributed" textRotation="255"/>
    </xf>
    <xf numFmtId="0" fontId="1" fillId="0" borderId="38" xfId="115" applyFont="1" applyFill="1" applyBorder="1" applyAlignment="1">
      <alignment vertical="distributed" textRotation="255"/>
    </xf>
    <xf numFmtId="0" fontId="1" fillId="0" borderId="18" xfId="115" applyFont="1" applyFill="1" applyBorder="1" applyAlignment="1">
      <alignment vertical="distributed" textRotation="255"/>
    </xf>
    <xf numFmtId="0" fontId="1" fillId="0" borderId="47" xfId="115" applyFont="1" applyFill="1" applyBorder="1" applyAlignment="1">
      <alignment vertical="distributed" textRotation="255"/>
    </xf>
    <xf numFmtId="0" fontId="1" fillId="0" borderId="18" xfId="115" applyFont="1" applyFill="1" applyBorder="1" applyAlignment="1">
      <alignment horizontal="center" vertical="distributed" textRotation="255"/>
    </xf>
    <xf numFmtId="0" fontId="1" fillId="0" borderId="37" xfId="115" applyFont="1" applyFill="1" applyBorder="1" applyAlignment="1">
      <alignment horizontal="center"/>
    </xf>
    <xf numFmtId="0" fontId="1" fillId="0" borderId="112" xfId="115" applyFont="1" applyFill="1" applyBorder="1" applyAlignment="1">
      <alignment horizontal="center"/>
    </xf>
    <xf numFmtId="0" fontId="1" fillId="0" borderId="96" xfId="105" applyFont="1" applyFill="1" applyBorder="1" applyAlignment="1">
      <alignment horizontal="right" vertical="center"/>
    </xf>
    <xf numFmtId="0" fontId="1" fillId="0" borderId="72" xfId="115" applyFont="1" applyFill="1" applyBorder="1" applyAlignment="1">
      <alignment vertical="center" textRotation="255"/>
    </xf>
    <xf numFmtId="0" fontId="1" fillId="0" borderId="109" xfId="115" applyFont="1" applyFill="1" applyBorder="1" applyAlignment="1">
      <alignment vertical="center" textRotation="255"/>
    </xf>
    <xf numFmtId="0" fontId="1" fillId="0" borderId="148" xfId="115" applyFont="1" applyFill="1" applyBorder="1" applyAlignment="1">
      <alignment vertical="center" textRotation="255"/>
    </xf>
    <xf numFmtId="0" fontId="1" fillId="0" borderId="36" xfId="115" applyFont="1" applyFill="1" applyBorder="1" applyAlignment="1">
      <alignment horizontal="center"/>
    </xf>
    <xf numFmtId="0" fontId="1" fillId="0" borderId="149" xfId="105" applyFont="1" applyFill="1" applyBorder="1" applyAlignment="1">
      <alignment horizontal="center"/>
    </xf>
    <xf numFmtId="0" fontId="5" fillId="0" borderId="0" xfId="105" applyFont="1" applyFill="1" applyAlignment="1">
      <alignment horizontal="left" vertical="center"/>
    </xf>
    <xf numFmtId="0" fontId="7" fillId="0" borderId="20" xfId="117" applyFont="1" applyFill="1" applyBorder="1" applyAlignment="1">
      <alignment horizontal="right"/>
    </xf>
    <xf numFmtId="0" fontId="7" fillId="0" borderId="150" xfId="117" applyFont="1" applyFill="1" applyBorder="1" applyAlignment="1">
      <alignment horizontal="distributed" vertical="center"/>
    </xf>
    <xf numFmtId="0" fontId="7" fillId="0" borderId="151" xfId="117" applyFont="1" applyFill="1" applyBorder="1" applyAlignment="1">
      <alignment horizontal="distributed" vertical="center"/>
    </xf>
    <xf numFmtId="0" fontId="7" fillId="0" borderId="152" xfId="117" applyFont="1" applyFill="1" applyBorder="1" applyAlignment="1">
      <alignment horizontal="distributed" vertical="center"/>
    </xf>
    <xf numFmtId="0" fontId="7" fillId="0" borderId="153" xfId="117" applyFont="1" applyFill="1" applyBorder="1" applyAlignment="1">
      <alignment horizontal="distributed" vertical="center"/>
    </xf>
    <xf numFmtId="0" fontId="7" fillId="0" borderId="154" xfId="117" applyFont="1" applyFill="1" applyBorder="1" applyAlignment="1">
      <alignment horizontal="distributed" vertical="center"/>
    </xf>
    <xf numFmtId="0" fontId="7" fillId="0" borderId="155" xfId="117" applyFont="1" applyFill="1" applyBorder="1" applyAlignment="1">
      <alignment horizontal="distributed" vertical="center"/>
    </xf>
    <xf numFmtId="0" fontId="1" fillId="0" borderId="71" xfId="119" applyFont="1" applyFill="1" applyBorder="1" applyAlignment="1">
      <alignment horizontal="center"/>
    </xf>
    <xf numFmtId="0" fontId="1" fillId="0" borderId="42" xfId="119" applyFont="1" applyFill="1" applyBorder="1" applyAlignment="1">
      <alignment horizontal="center"/>
    </xf>
    <xf numFmtId="0" fontId="1" fillId="0" borderId="123" xfId="119" applyFont="1" applyFill="1" applyBorder="1" applyAlignment="1">
      <alignment horizontal="center"/>
    </xf>
    <xf numFmtId="0" fontId="1" fillId="0" borderId="109" xfId="117" applyFont="1" applyFill="1" applyBorder="1" applyAlignment="1">
      <alignment vertical="center" wrapText="1"/>
    </xf>
    <xf numFmtId="0" fontId="1" fillId="0" borderId="108" xfId="117" applyFont="1" applyFill="1" applyBorder="1" applyAlignment="1">
      <alignment vertical="center" wrapText="1"/>
    </xf>
    <xf numFmtId="0" fontId="1" fillId="0" borderId="106" xfId="117" applyFont="1" applyFill="1" applyBorder="1" applyAlignment="1">
      <alignment vertical="center" wrapText="1"/>
    </xf>
    <xf numFmtId="0" fontId="1" fillId="0" borderId="156" xfId="117" applyFont="1" applyFill="1" applyBorder="1" applyAlignment="1">
      <alignment horizontal="center"/>
    </xf>
    <xf numFmtId="0" fontId="1" fillId="0" borderId="149" xfId="117" applyFont="1" applyFill="1" applyBorder="1" applyAlignment="1">
      <alignment horizontal="center"/>
    </xf>
    <xf numFmtId="0" fontId="7" fillId="0" borderId="20" xfId="118" applyFont="1" applyFill="1" applyBorder="1" applyAlignment="1">
      <alignment horizontal="right"/>
    </xf>
    <xf numFmtId="0" fontId="1" fillId="0" borderId="150" xfId="117" applyFont="1" applyFill="1" applyBorder="1" applyAlignment="1">
      <alignment horizontal="distributed" vertical="center"/>
    </xf>
    <xf numFmtId="0" fontId="1" fillId="0" borderId="151" xfId="117" applyFont="1" applyFill="1" applyBorder="1" applyAlignment="1">
      <alignment horizontal="distributed" vertical="center"/>
    </xf>
    <xf numFmtId="0" fontId="1" fillId="0" borderId="152" xfId="117" applyFont="1" applyFill="1" applyBorder="1" applyAlignment="1">
      <alignment horizontal="distributed" vertical="center"/>
    </xf>
    <xf numFmtId="0" fontId="1" fillId="0" borderId="153" xfId="117" applyFont="1" applyFill="1" applyBorder="1" applyAlignment="1">
      <alignment horizontal="distributed" vertical="center"/>
    </xf>
    <xf numFmtId="0" fontId="1" fillId="0" borderId="154" xfId="117" applyFont="1" applyFill="1" applyBorder="1" applyAlignment="1">
      <alignment horizontal="distributed" vertical="center"/>
    </xf>
    <xf numFmtId="0" fontId="1" fillId="0" borderId="155" xfId="117" applyFont="1" applyFill="1" applyBorder="1" applyAlignment="1">
      <alignment horizontal="distributed" vertical="center"/>
    </xf>
    <xf numFmtId="187" fontId="1" fillId="0" borderId="0" xfId="105" applyNumberFormat="1" applyFont="1" applyBorder="1" applyAlignment="1">
      <alignment horizontal="right"/>
    </xf>
    <xf numFmtId="0" fontId="1" fillId="0" borderId="42" xfId="122" applyFont="1" applyFill="1" applyBorder="1" applyAlignment="1">
      <alignment horizontal="center" shrinkToFit="1"/>
    </xf>
    <xf numFmtId="0" fontId="1" fillId="0" borderId="130" xfId="122" applyFont="1" applyFill="1" applyBorder="1" applyAlignment="1">
      <alignment horizontal="center" shrinkToFit="1"/>
    </xf>
    <xf numFmtId="0" fontId="3" fillId="0" borderId="0" xfId="105" applyFont="1" applyAlignment="1">
      <alignment horizontal="left" vertical="center"/>
    </xf>
    <xf numFmtId="0" fontId="1" fillId="0" borderId="72" xfId="122" applyFont="1" applyBorder="1" applyAlignment="1">
      <alignment horizontal="center" vertical="distributed" textRotation="255"/>
    </xf>
    <xf numFmtId="0" fontId="1" fillId="0" borderId="109" xfId="122" applyFont="1" applyBorder="1" applyAlignment="1">
      <alignment vertical="distributed" textRotation="255"/>
    </xf>
    <xf numFmtId="0" fontId="1" fillId="0" borderId="148" xfId="122" applyFont="1" applyBorder="1" applyAlignment="1">
      <alignment vertical="distributed" textRotation="255"/>
    </xf>
    <xf numFmtId="187" fontId="1" fillId="0" borderId="71" xfId="122" applyNumberFormat="1" applyFont="1" applyFill="1" applyBorder="1" applyAlignment="1">
      <alignment horizontal="center" shrinkToFit="1"/>
    </xf>
    <xf numFmtId="187" fontId="1" fillId="0" borderId="42" xfId="122" applyNumberFormat="1" applyFont="1" applyFill="1" applyBorder="1" applyAlignment="1">
      <alignment horizontal="center" shrinkToFit="1"/>
    </xf>
    <xf numFmtId="187" fontId="1" fillId="0" borderId="123" xfId="122" applyNumberFormat="1" applyFont="1" applyFill="1" applyBorder="1" applyAlignment="1">
      <alignment horizontal="center" shrinkToFit="1"/>
    </xf>
    <xf numFmtId="187" fontId="1" fillId="0" borderId="144" xfId="122" applyNumberFormat="1" applyFont="1" applyFill="1" applyBorder="1" applyAlignment="1">
      <alignment horizontal="center" shrinkToFit="1"/>
    </xf>
    <xf numFmtId="0" fontId="1" fillId="0" borderId="119" xfId="122" applyFont="1" applyBorder="1" applyAlignment="1">
      <alignment horizontal="center" vertical="center"/>
    </xf>
    <xf numFmtId="0" fontId="1" fillId="0" borderId="56" xfId="122" applyFont="1" applyBorder="1" applyAlignment="1">
      <alignment horizontal="center" vertical="center"/>
    </xf>
    <xf numFmtId="0" fontId="1" fillId="0" borderId="146" xfId="122" applyFont="1" applyBorder="1" applyAlignment="1">
      <alignment horizontal="center" vertical="center"/>
    </xf>
    <xf numFmtId="0" fontId="1" fillId="0" borderId="59" xfId="122" applyFont="1" applyBorder="1" applyAlignment="1">
      <alignment horizontal="center" vertical="center"/>
    </xf>
    <xf numFmtId="0" fontId="1" fillId="0" borderId="72" xfId="126" applyFont="1" applyBorder="1" applyAlignment="1">
      <alignment horizontal="center" vertical="distributed" textRotation="255"/>
    </xf>
    <xf numFmtId="0" fontId="1" fillId="0" borderId="109" xfId="126" applyFont="1" applyBorder="1" applyAlignment="1">
      <alignment horizontal="center" vertical="distributed" textRotation="255"/>
    </xf>
    <xf numFmtId="0" fontId="1" fillId="0" borderId="148" xfId="126" applyFont="1" applyBorder="1" applyAlignment="1">
      <alignment horizontal="center" vertical="distributed" textRotation="255"/>
    </xf>
    <xf numFmtId="0" fontId="1" fillId="0" borderId="119" xfId="126" applyFont="1" applyBorder="1" applyAlignment="1">
      <alignment horizontal="center" vertical="center"/>
    </xf>
    <xf numFmtId="0" fontId="1" fillId="0" borderId="56" xfId="126" applyFont="1" applyBorder="1" applyAlignment="1">
      <alignment horizontal="center" vertical="center"/>
    </xf>
    <xf numFmtId="0" fontId="1" fillId="0" borderId="146" xfId="126" applyFont="1" applyBorder="1" applyAlignment="1">
      <alignment horizontal="center" vertical="center"/>
    </xf>
    <xf numFmtId="0" fontId="1" fillId="0" borderId="59" xfId="126" applyFont="1" applyBorder="1" applyAlignment="1">
      <alignment horizontal="center" vertical="center"/>
    </xf>
    <xf numFmtId="0" fontId="1" fillId="0" borderId="108" xfId="126" applyFont="1" applyBorder="1" applyAlignment="1">
      <alignment vertical="distributed" textRotation="255"/>
    </xf>
    <xf numFmtId="0" fontId="1" fillId="0" borderId="107" xfId="126" applyFont="1" applyBorder="1" applyAlignment="1">
      <alignment vertical="distributed" textRotation="255"/>
    </xf>
    <xf numFmtId="0" fontId="1" fillId="0" borderId="106" xfId="126" applyFont="1" applyBorder="1" applyAlignment="1">
      <alignment vertical="distributed" textRotation="255"/>
    </xf>
    <xf numFmtId="0" fontId="1" fillId="0" borderId="71" xfId="126" applyFont="1" applyFill="1" applyBorder="1" applyAlignment="1">
      <alignment horizontal="center"/>
    </xf>
    <xf numFmtId="0" fontId="1" fillId="0" borderId="42" xfId="126" applyFont="1" applyFill="1" applyBorder="1" applyAlignment="1">
      <alignment horizontal="center"/>
    </xf>
    <xf numFmtId="0" fontId="1" fillId="0" borderId="145" xfId="126" applyFont="1" applyBorder="1" applyAlignment="1">
      <alignment horizontal="center"/>
    </xf>
    <xf numFmtId="0" fontId="1" fillId="0" borderId="42" xfId="126" applyFont="1" applyBorder="1" applyAlignment="1">
      <alignment horizontal="center"/>
    </xf>
    <xf numFmtId="0" fontId="1" fillId="0" borderId="130" xfId="126" applyFont="1" applyBorder="1" applyAlignment="1">
      <alignment horizontal="center"/>
    </xf>
    <xf numFmtId="0" fontId="1" fillId="0" borderId="71" xfId="126" applyFont="1" applyFill="1" applyBorder="1" applyAlignment="1">
      <alignment horizontal="center" shrinkToFit="1"/>
    </xf>
    <xf numFmtId="0" fontId="1" fillId="0" borderId="42" xfId="126" applyFont="1" applyFill="1" applyBorder="1" applyAlignment="1">
      <alignment horizontal="center" shrinkToFit="1"/>
    </xf>
    <xf numFmtId="0" fontId="1" fillId="0" borderId="130" xfId="126" applyFont="1" applyFill="1" applyBorder="1" applyAlignment="1">
      <alignment horizontal="center" shrinkToFit="1"/>
    </xf>
    <xf numFmtId="0" fontId="1" fillId="0" borderId="145" xfId="126" applyFont="1" applyFill="1" applyBorder="1" applyAlignment="1">
      <alignment horizontal="center"/>
    </xf>
    <xf numFmtId="0" fontId="1" fillId="0" borderId="130" xfId="126" applyFont="1" applyFill="1" applyBorder="1" applyAlignment="1">
      <alignment horizontal="center"/>
    </xf>
    <xf numFmtId="0" fontId="1" fillId="0" borderId="119" xfId="123" applyFont="1" applyBorder="1" applyAlignment="1">
      <alignment horizontal="center" vertical="distributed" textRotation="255"/>
    </xf>
    <xf numFmtId="0" fontId="1" fillId="0" borderId="107" xfId="123" applyFont="1" applyBorder="1" applyAlignment="1">
      <alignment horizontal="center" vertical="distributed" textRotation="255"/>
    </xf>
    <xf numFmtId="0" fontId="1" fillId="0" borderId="110" xfId="123" applyFont="1" applyBorder="1" applyAlignment="1">
      <alignment horizontal="center" vertical="distributed" textRotation="255"/>
    </xf>
    <xf numFmtId="184" fontId="1" fillId="0" borderId="108" xfId="123" applyNumberFormat="1" applyFont="1" applyBorder="1" applyAlignment="1">
      <alignment vertical="distributed" textRotation="255"/>
    </xf>
    <xf numFmtId="184" fontId="1" fillId="0" borderId="107" xfId="123" applyNumberFormat="1" applyFont="1" applyBorder="1" applyAlignment="1">
      <alignment vertical="distributed" textRotation="255"/>
    </xf>
    <xf numFmtId="184" fontId="1" fillId="0" borderId="110" xfId="123" applyNumberFormat="1" applyFont="1" applyBorder="1" applyAlignment="1">
      <alignment vertical="distributed" textRotation="255"/>
    </xf>
    <xf numFmtId="0" fontId="1" fillId="0" borderId="119" xfId="123" applyFont="1" applyBorder="1" applyAlignment="1">
      <alignment horizontal="center" vertical="center"/>
    </xf>
    <xf numFmtId="0" fontId="1" fillId="0" borderId="56" xfId="123" applyFont="1" applyBorder="1" applyAlignment="1">
      <alignment horizontal="center" vertical="center"/>
    </xf>
    <xf numFmtId="0" fontId="1" fillId="0" borderId="146" xfId="123" applyFont="1" applyBorder="1" applyAlignment="1">
      <alignment horizontal="center" vertical="center"/>
    </xf>
    <xf numFmtId="0" fontId="1" fillId="0" borderId="59" xfId="123" applyFont="1" applyBorder="1" applyAlignment="1">
      <alignment horizontal="center" vertical="center"/>
    </xf>
    <xf numFmtId="0" fontId="1" fillId="0" borderId="71" xfId="123" applyFont="1" applyBorder="1" applyAlignment="1">
      <alignment horizontal="center" vertical="center"/>
    </xf>
    <xf numFmtId="0" fontId="1" fillId="0" borderId="42" xfId="123" applyFont="1" applyBorder="1" applyAlignment="1">
      <alignment horizontal="center" vertical="center"/>
    </xf>
    <xf numFmtId="0" fontId="1" fillId="0" borderId="130" xfId="123" applyFont="1" applyBorder="1" applyAlignment="1">
      <alignment horizontal="center" vertical="center"/>
    </xf>
    <xf numFmtId="0" fontId="1" fillId="0" borderId="71" xfId="123" applyFont="1" applyFill="1" applyBorder="1" applyAlignment="1">
      <alignment horizontal="center" vertical="center" shrinkToFit="1"/>
    </xf>
    <xf numFmtId="0" fontId="1" fillId="0" borderId="42" xfId="123" applyFont="1" applyFill="1" applyBorder="1" applyAlignment="1">
      <alignment horizontal="center" vertical="center" shrinkToFit="1"/>
    </xf>
    <xf numFmtId="0" fontId="7" fillId="0" borderId="157" xfId="128" applyFont="1" applyFill="1" applyBorder="1" applyAlignment="1">
      <alignment horizontal="center"/>
    </xf>
    <xf numFmtId="0" fontId="7" fillId="0" borderId="91" xfId="128" applyFont="1" applyFill="1" applyBorder="1" applyAlignment="1">
      <alignment horizontal="center"/>
    </xf>
    <xf numFmtId="0" fontId="7" fillId="0" borderId="158" xfId="128" applyFont="1" applyFill="1" applyBorder="1" applyAlignment="1">
      <alignment horizontal="center"/>
    </xf>
    <xf numFmtId="0" fontId="7" fillId="0" borderId="147" xfId="128" applyFont="1" applyFill="1" applyBorder="1" applyAlignment="1">
      <alignment vertical="distributed" textRotation="255"/>
    </xf>
    <xf numFmtId="0" fontId="7" fillId="0" borderId="109" xfId="128" applyFont="1" applyFill="1" applyBorder="1" applyAlignment="1">
      <alignment vertical="distributed" textRotation="255"/>
    </xf>
    <xf numFmtId="0" fontId="7" fillId="0" borderId="148" xfId="128" applyFont="1" applyFill="1" applyBorder="1" applyAlignment="1">
      <alignment vertical="distributed" textRotation="255"/>
    </xf>
    <xf numFmtId="0" fontId="7" fillId="0" borderId="38" xfId="128" applyFont="1" applyFill="1" applyBorder="1" applyAlignment="1">
      <alignment horizontal="center" vertical="center" textRotation="255"/>
    </xf>
    <xf numFmtId="0" fontId="7" fillId="0" borderId="18" xfId="128" applyFont="1" applyFill="1" applyBorder="1" applyAlignment="1">
      <alignment horizontal="center" vertical="center" textRotation="255"/>
    </xf>
    <xf numFmtId="0" fontId="7" fillId="0" borderId="39" xfId="128" applyFont="1" applyFill="1" applyBorder="1" applyAlignment="1">
      <alignment horizontal="center"/>
    </xf>
    <xf numFmtId="0" fontId="7" fillId="0" borderId="159" xfId="128" applyFont="1" applyFill="1" applyBorder="1" applyAlignment="1">
      <alignment horizontal="center"/>
    </xf>
    <xf numFmtId="0" fontId="7" fillId="0" borderId="80" xfId="128" applyFont="1" applyFill="1" applyBorder="1" applyAlignment="1">
      <alignment horizontal="left" vertical="center" shrinkToFit="1"/>
    </xf>
    <xf numFmtId="0" fontId="7" fillId="0" borderId="63" xfId="128" applyFont="1" applyFill="1" applyBorder="1" applyAlignment="1">
      <alignment horizontal="left" vertical="center" shrinkToFit="1"/>
    </xf>
    <xf numFmtId="0" fontId="7" fillId="0" borderId="19" xfId="128" applyFont="1" applyFill="1" applyBorder="1" applyAlignment="1">
      <alignment horizontal="center"/>
    </xf>
    <xf numFmtId="0" fontId="7" fillId="0" borderId="153" xfId="128" applyFont="1" applyFill="1" applyBorder="1" applyAlignment="1">
      <alignment horizontal="center"/>
    </xf>
    <xf numFmtId="0" fontId="7" fillId="0" borderId="57" xfId="128" applyFont="1" applyFill="1" applyBorder="1" applyAlignment="1">
      <alignment horizontal="left" shrinkToFit="1"/>
    </xf>
    <xf numFmtId="0" fontId="7" fillId="0" borderId="54" xfId="128" applyFont="1" applyFill="1" applyBorder="1" applyAlignment="1">
      <alignment horizontal="left" shrinkToFit="1"/>
    </xf>
    <xf numFmtId="0" fontId="7" fillId="0" borderId="57" xfId="128" applyFont="1" applyFill="1" applyBorder="1" applyAlignment="1">
      <alignment horizontal="left"/>
    </xf>
    <xf numFmtId="0" fontId="7" fillId="0" borderId="54" xfId="128" applyFont="1" applyFill="1" applyBorder="1" applyAlignment="1">
      <alignment horizontal="left"/>
    </xf>
    <xf numFmtId="0" fontId="7" fillId="0" borderId="36" xfId="128" applyFont="1" applyFill="1" applyBorder="1" applyAlignment="1">
      <alignment horizontal="center"/>
    </xf>
    <xf numFmtId="0" fontId="7" fillId="0" borderId="149" xfId="128" applyFont="1" applyFill="1" applyBorder="1" applyAlignment="1">
      <alignment horizontal="center"/>
    </xf>
    <xf numFmtId="0" fontId="7" fillId="0" borderId="152" xfId="128" applyFont="1" applyFill="1" applyBorder="1" applyAlignment="1">
      <alignment horizontal="center"/>
    </xf>
    <xf numFmtId="0" fontId="7" fillId="0" borderId="0" xfId="128" applyFont="1" applyFill="1" applyBorder="1" applyAlignment="1">
      <alignment horizontal="center"/>
    </xf>
    <xf numFmtId="0" fontId="25" fillId="0" borderId="72" xfId="128" applyFont="1" applyFill="1" applyBorder="1" applyAlignment="1">
      <alignment horizontal="center" vertical="distributed" textRotation="255"/>
    </xf>
    <xf numFmtId="0" fontId="25" fillId="0" borderId="109" xfId="128" applyFont="1" applyFill="1" applyBorder="1" applyAlignment="1">
      <alignment vertical="distributed" textRotation="255"/>
    </xf>
    <xf numFmtId="0" fontId="25" fillId="0" borderId="148" xfId="128" applyFont="1" applyFill="1" applyBorder="1" applyAlignment="1">
      <alignment vertical="distributed" textRotation="255"/>
    </xf>
    <xf numFmtId="0" fontId="7" fillId="0" borderId="72" xfId="128" applyFont="1" applyFill="1" applyBorder="1" applyAlignment="1">
      <alignment vertical="center" wrapText="1"/>
    </xf>
    <xf numFmtId="0" fontId="7" fillId="0" borderId="109" xfId="128" applyFont="1" applyFill="1" applyBorder="1" applyAlignment="1">
      <alignment vertical="center" wrapText="1"/>
    </xf>
    <xf numFmtId="0" fontId="7" fillId="0" borderId="148" xfId="128" applyFont="1" applyFill="1" applyBorder="1" applyAlignment="1">
      <alignment vertical="center" wrapText="1"/>
    </xf>
    <xf numFmtId="0" fontId="7" fillId="0" borderId="72" xfId="128" applyFont="1" applyFill="1" applyBorder="1" applyAlignment="1">
      <alignment horizontal="center" vertical="center" textRotation="255"/>
    </xf>
    <xf numFmtId="0" fontId="7" fillId="0" borderId="148" xfId="128" applyFont="1" applyFill="1" applyBorder="1" applyAlignment="1">
      <alignment horizontal="center" vertical="center" textRotation="255"/>
    </xf>
    <xf numFmtId="0" fontId="7" fillId="0" borderId="46" xfId="128" applyFont="1" applyFill="1" applyBorder="1" applyAlignment="1">
      <alignment horizontal="center"/>
    </xf>
    <xf numFmtId="0" fontId="7" fillId="0" borderId="160" xfId="128" applyFont="1" applyFill="1" applyBorder="1" applyAlignment="1">
      <alignment horizontal="center"/>
    </xf>
    <xf numFmtId="0" fontId="7" fillId="0" borderId="72" xfId="128" applyFont="1" applyFill="1" applyBorder="1" applyAlignment="1">
      <alignment vertical="distributed" textRotation="255"/>
    </xf>
    <xf numFmtId="0" fontId="1" fillId="0" borderId="20" xfId="131" applyFont="1" applyFill="1" applyBorder="1" applyAlignment="1"/>
    <xf numFmtId="0" fontId="1" fillId="0" borderId="69" xfId="131" applyFont="1" applyFill="1" applyBorder="1" applyAlignment="1">
      <alignment horizontal="center" vertical="center"/>
    </xf>
    <xf numFmtId="0" fontId="1" fillId="0" borderId="102" xfId="131" applyFont="1" applyFill="1" applyBorder="1" applyAlignment="1">
      <alignment horizontal="center" vertical="center"/>
    </xf>
    <xf numFmtId="177" fontId="1" fillId="0" borderId="41" xfId="131" applyNumberFormat="1" applyFont="1" applyFill="1" applyBorder="1" applyAlignment="1">
      <alignment horizontal="center"/>
    </xf>
    <xf numFmtId="0" fontId="1" fillId="0" borderId="12" xfId="134" applyFont="1" applyBorder="1" applyAlignment="1">
      <alignment horizontal="distributed"/>
    </xf>
    <xf numFmtId="0" fontId="1" fillId="0" borderId="86" xfId="134" applyFont="1" applyBorder="1" applyAlignment="1">
      <alignment horizontal="distributed"/>
    </xf>
    <xf numFmtId="0" fontId="1" fillId="0" borderId="80" xfId="134" applyFont="1" applyBorder="1" applyAlignment="1">
      <alignment horizontal="distributed"/>
    </xf>
    <xf numFmtId="0" fontId="1" fillId="0" borderId="63" xfId="134" applyFont="1" applyBorder="1" applyAlignment="1">
      <alignment horizontal="distributed"/>
    </xf>
    <xf numFmtId="0" fontId="3" fillId="0" borderId="0" xfId="106" applyFont="1" applyAlignment="1">
      <alignment horizontal="left" vertical="center"/>
    </xf>
    <xf numFmtId="0" fontId="1" fillId="0" borderId="0" xfId="134" applyFont="1" applyAlignment="1"/>
    <xf numFmtId="0" fontId="1" fillId="0" borderId="156" xfId="134" applyFont="1" applyBorder="1" applyAlignment="1">
      <alignment horizontal="center"/>
    </xf>
    <xf numFmtId="0" fontId="1" fillId="0" borderId="35" xfId="107" applyFont="1" applyBorder="1" applyAlignment="1">
      <alignment horizontal="center"/>
    </xf>
    <xf numFmtId="0" fontId="1" fillId="0" borderId="149" xfId="107" applyFont="1" applyBorder="1" applyAlignment="1">
      <alignment horizontal="center"/>
    </xf>
    <xf numFmtId="0" fontId="1" fillId="0" borderId="57" xfId="134" applyFont="1" applyBorder="1" applyAlignment="1">
      <alignment horizontal="distributed"/>
    </xf>
    <xf numFmtId="0" fontId="1" fillId="0" borderId="28" xfId="134" applyFont="1" applyBorder="1" applyAlignment="1">
      <alignment horizontal="distributed"/>
    </xf>
    <xf numFmtId="0" fontId="1" fillId="0" borderId="54" xfId="107" applyFont="1" applyBorder="1" applyAlignment="1">
      <alignment horizontal="distributed"/>
    </xf>
    <xf numFmtId="0" fontId="1" fillId="0" borderId="33" xfId="134" applyFont="1" applyBorder="1" applyAlignment="1">
      <alignment horizontal="distributed"/>
    </xf>
    <xf numFmtId="0" fontId="1" fillId="0" borderId="63" xfId="107" applyFont="1" applyBorder="1" applyAlignment="1">
      <alignment horizontal="distributed"/>
    </xf>
    <xf numFmtId="0" fontId="1" fillId="0" borderId="85" xfId="134" applyFont="1" applyBorder="1" applyAlignment="1">
      <alignment horizontal="distributed" vertical="center"/>
    </xf>
    <xf numFmtId="0" fontId="1" fillId="0" borderId="11" xfId="107" applyFont="1" applyBorder="1" applyAlignment="1">
      <alignment horizontal="distributed" vertical="center"/>
    </xf>
    <xf numFmtId="0" fontId="1" fillId="0" borderId="152" xfId="134" applyFont="1" applyBorder="1" applyAlignment="1">
      <alignment horizontal="distributed" vertical="center"/>
    </xf>
    <xf numFmtId="0" fontId="1" fillId="0" borderId="14" xfId="107" applyFont="1" applyBorder="1" applyAlignment="1">
      <alignment horizontal="distributed" vertical="center"/>
    </xf>
    <xf numFmtId="0" fontId="1" fillId="0" borderId="154" xfId="107" applyFont="1" applyBorder="1" applyAlignment="1">
      <alignment horizontal="distributed" vertical="center"/>
    </xf>
    <xf numFmtId="0" fontId="1" fillId="0" borderId="64" xfId="107" applyFont="1" applyBorder="1" applyAlignment="1">
      <alignment horizontal="distributed" vertical="center"/>
    </xf>
    <xf numFmtId="0" fontId="1" fillId="0" borderId="42" xfId="134" applyFont="1" applyFill="1" applyBorder="1" applyAlignment="1">
      <alignment horizontal="center" vertical="center"/>
    </xf>
    <xf numFmtId="0" fontId="1" fillId="0" borderId="42" xfId="107" applyFont="1" applyFill="1" applyBorder="1" applyAlignment="1">
      <alignment horizontal="center" vertical="center"/>
    </xf>
    <xf numFmtId="0" fontId="1" fillId="0" borderId="123" xfId="107" applyFont="1" applyFill="1" applyBorder="1" applyAlignment="1">
      <alignment horizontal="center" vertical="center"/>
    </xf>
    <xf numFmtId="0" fontId="1" fillId="0" borderId="54" xfId="134" applyFont="1" applyBorder="1" applyAlignment="1">
      <alignment horizontal="distributed"/>
    </xf>
    <xf numFmtId="0" fontId="1" fillId="0" borderId="71" xfId="134" applyFont="1" applyFill="1" applyBorder="1" applyAlignment="1">
      <alignment horizontal="center" vertical="center"/>
    </xf>
    <xf numFmtId="0" fontId="1" fillId="0" borderId="123" xfId="134" applyFont="1" applyFill="1" applyBorder="1" applyAlignment="1">
      <alignment horizontal="center" vertical="center"/>
    </xf>
    <xf numFmtId="0" fontId="1" fillId="0" borderId="144" xfId="134" applyFont="1" applyFill="1" applyBorder="1" applyAlignment="1">
      <alignment horizontal="center" vertical="center"/>
    </xf>
    <xf numFmtId="0" fontId="1" fillId="0" borderId="177" xfId="107" applyFont="1" applyFill="1" applyBorder="1" applyAlignment="1">
      <alignment horizontal="center" vertical="center"/>
    </xf>
    <xf numFmtId="0" fontId="1" fillId="0" borderId="130" xfId="107" applyFont="1" applyFill="1" applyBorder="1" applyAlignment="1">
      <alignment horizontal="center" vertical="center"/>
    </xf>
    <xf numFmtId="0" fontId="1" fillId="0" borderId="39" xfId="134" applyFont="1" applyBorder="1" applyAlignment="1">
      <alignment horizontal="distributed"/>
    </xf>
    <xf numFmtId="0" fontId="1" fillId="0" borderId="159" xfId="134" applyFont="1" applyBorder="1" applyAlignment="1">
      <alignment horizontal="distributed"/>
    </xf>
    <xf numFmtId="0" fontId="1" fillId="0" borderId="12" xfId="134" applyFont="1" applyBorder="1" applyAlignment="1">
      <alignment horizontal="distributed" shrinkToFit="1"/>
    </xf>
    <xf numFmtId="0" fontId="1" fillId="0" borderId="86" xfId="134" applyFont="1" applyBorder="1" applyAlignment="1">
      <alignment horizontal="distributed" shrinkToFit="1"/>
    </xf>
    <xf numFmtId="0" fontId="1" fillId="0" borderId="57" xfId="134" applyFont="1" applyBorder="1" applyAlignment="1">
      <alignment horizontal="center"/>
    </xf>
    <xf numFmtId="0" fontId="1" fillId="0" borderId="54" xfId="134" applyFont="1" applyBorder="1" applyAlignment="1">
      <alignment horizontal="center"/>
    </xf>
    <xf numFmtId="0" fontId="1" fillId="0" borderId="84" xfId="134" applyFont="1" applyBorder="1" applyAlignment="1">
      <alignment vertical="center" textRotation="255" shrinkToFit="1"/>
    </xf>
    <xf numFmtId="0" fontId="1" fillId="0" borderId="18" xfId="134" applyFont="1" applyBorder="1" applyAlignment="1">
      <alignment vertical="center" textRotation="255" shrinkToFit="1"/>
    </xf>
    <xf numFmtId="0" fontId="1" fillId="0" borderId="18" xfId="0" applyFont="1" applyBorder="1" applyAlignment="1">
      <alignment vertical="center" textRotation="255" shrinkToFit="1"/>
    </xf>
    <xf numFmtId="0" fontId="1" fillId="0" borderId="85" xfId="134" applyFont="1" applyBorder="1" applyAlignment="1">
      <alignment vertical="center" wrapText="1"/>
    </xf>
    <xf numFmtId="0" fontId="1" fillId="0" borderId="11" xfId="107" applyFont="1" applyBorder="1" applyAlignment="1">
      <alignment vertical="center" wrapText="1"/>
    </xf>
    <xf numFmtId="0" fontId="1" fillId="0" borderId="152" xfId="134" applyFont="1" applyBorder="1" applyAlignment="1">
      <alignment vertical="center" wrapText="1"/>
    </xf>
    <xf numFmtId="0" fontId="1" fillId="0" borderId="14" xfId="107" applyFont="1" applyBorder="1" applyAlignment="1">
      <alignment vertical="center" wrapText="1"/>
    </xf>
    <xf numFmtId="0" fontId="1" fillId="0" borderId="51" xfId="107" applyFont="1" applyBorder="1" applyAlignment="1">
      <alignment vertical="center" wrapText="1"/>
    </xf>
    <xf numFmtId="0" fontId="1" fillId="0" borderId="65" xfId="107" applyFont="1" applyBorder="1" applyAlignment="1">
      <alignment vertical="center" wrapText="1"/>
    </xf>
    <xf numFmtId="0" fontId="4" fillId="0" borderId="38" xfId="134" applyFont="1" applyBorder="1" applyAlignment="1">
      <alignment horizontal="center" vertical="center" textRotation="255" wrapText="1"/>
    </xf>
    <xf numFmtId="0" fontId="4" fillId="0" borderId="18" xfId="134" applyFont="1" applyBorder="1" applyAlignment="1">
      <alignment horizontal="center" vertical="center" textRotation="255" wrapText="1"/>
    </xf>
    <xf numFmtId="0" fontId="4" fillId="0" borderId="43" xfId="134" applyFont="1" applyBorder="1" applyAlignment="1">
      <alignment horizontal="center" vertical="center" textRotation="255" wrapText="1"/>
    </xf>
    <xf numFmtId="0" fontId="1" fillId="0" borderId="150" xfId="134" applyFont="1" applyBorder="1" applyAlignment="1">
      <alignment vertical="center" wrapText="1"/>
    </xf>
    <xf numFmtId="0" fontId="1" fillId="0" borderId="70" xfId="134" applyFont="1" applyBorder="1" applyAlignment="1">
      <alignment vertical="center" wrapText="1"/>
    </xf>
    <xf numFmtId="0" fontId="1" fillId="0" borderId="14" xfId="134" applyFont="1" applyBorder="1" applyAlignment="1">
      <alignment vertical="center" wrapText="1"/>
    </xf>
    <xf numFmtId="0" fontId="1" fillId="0" borderId="51" xfId="134" applyFont="1" applyBorder="1" applyAlignment="1">
      <alignment vertical="center" wrapText="1"/>
    </xf>
    <xf numFmtId="0" fontId="1" fillId="0" borderId="65" xfId="134" applyFont="1" applyBorder="1" applyAlignment="1">
      <alignment vertical="center" wrapText="1"/>
    </xf>
    <xf numFmtId="0" fontId="1" fillId="0" borderId="150" xfId="134" applyFont="1" applyBorder="1" applyAlignment="1">
      <alignment horizontal="distributed" vertical="center"/>
    </xf>
    <xf numFmtId="0" fontId="1" fillId="0" borderId="23" xfId="107" applyFont="1" applyBorder="1" applyAlignment="1">
      <alignment horizontal="distributed" vertical="center"/>
    </xf>
    <xf numFmtId="0" fontId="1" fillId="0" borderId="151" xfId="107" applyFont="1" applyBorder="1" applyAlignment="1">
      <alignment horizontal="distributed" vertical="center"/>
    </xf>
    <xf numFmtId="0" fontId="1" fillId="0" borderId="161" xfId="107" applyFont="1" applyBorder="1" applyAlignment="1">
      <alignment horizontal="distributed" vertical="center"/>
    </xf>
    <xf numFmtId="0" fontId="1" fillId="0" borderId="155" xfId="107" applyFont="1" applyBorder="1" applyAlignment="1">
      <alignment horizontal="distributed" vertical="center"/>
    </xf>
    <xf numFmtId="0" fontId="1" fillId="0" borderId="147" xfId="134" applyFont="1" applyBorder="1" applyAlignment="1">
      <alignment horizontal="center" vertical="top" textRotation="255"/>
    </xf>
    <xf numFmtId="0" fontId="1" fillId="0" borderId="109" xfId="107" applyFont="1" applyBorder="1" applyAlignment="1">
      <alignment horizontal="center" vertical="top" textRotation="255"/>
    </xf>
    <xf numFmtId="0" fontId="1" fillId="0" borderId="162" xfId="107" applyFont="1" applyBorder="1" applyAlignment="1">
      <alignment horizontal="center" vertical="top" textRotation="255"/>
    </xf>
    <xf numFmtId="0" fontId="4" fillId="0" borderId="42" xfId="86" applyFont="1" applyFill="1" applyBorder="1" applyAlignment="1">
      <alignment horizontal="center" vertical="center" shrinkToFit="1"/>
    </xf>
    <xf numFmtId="0" fontId="4" fillId="0" borderId="130" xfId="86" applyFont="1" applyFill="1" applyBorder="1" applyAlignment="1">
      <alignment horizontal="center" vertical="center" shrinkToFit="1"/>
    </xf>
    <xf numFmtId="0" fontId="1" fillId="0" borderId="71" xfId="86" applyFont="1" applyFill="1" applyBorder="1" applyAlignment="1">
      <alignment horizontal="center" vertical="center" shrinkToFit="1"/>
    </xf>
    <xf numFmtId="0" fontId="1" fillId="0" borderId="123" xfId="86" applyFont="1" applyFill="1" applyBorder="1" applyAlignment="1">
      <alignment horizontal="center" vertical="center" shrinkToFit="1"/>
    </xf>
    <xf numFmtId="0" fontId="3" fillId="0" borderId="0" xfId="108" applyFont="1" applyAlignment="1">
      <alignment vertical="center"/>
    </xf>
    <xf numFmtId="0" fontId="1" fillId="0" borderId="106" xfId="86" applyFont="1" applyBorder="1" applyAlignment="1">
      <alignment vertical="center" wrapText="1"/>
    </xf>
    <xf numFmtId="0" fontId="1" fillId="0" borderId="148" xfId="86" applyFont="1" applyBorder="1" applyAlignment="1">
      <alignment vertical="center" wrapText="1"/>
    </xf>
    <xf numFmtId="0" fontId="1" fillId="0" borderId="71" xfId="86" applyFont="1" applyFill="1" applyBorder="1" applyAlignment="1">
      <alignment horizontal="center" vertical="center"/>
    </xf>
    <xf numFmtId="0" fontId="1" fillId="0" borderId="123" xfId="86" applyFont="1" applyFill="1" applyBorder="1" applyAlignment="1">
      <alignment horizontal="center" vertical="center"/>
    </xf>
    <xf numFmtId="0" fontId="1" fillId="0" borderId="150" xfId="86" applyFont="1" applyBorder="1" applyAlignment="1">
      <alignment horizontal="distributed" vertical="center"/>
    </xf>
    <xf numFmtId="0" fontId="1" fillId="0" borderId="70" xfId="86" applyFont="1" applyBorder="1" applyAlignment="1">
      <alignment horizontal="distributed" vertical="center"/>
    </xf>
    <xf numFmtId="0" fontId="1" fillId="0" borderId="154" xfId="86" applyFont="1" applyBorder="1" applyAlignment="1">
      <alignment horizontal="distributed" vertical="center"/>
    </xf>
    <xf numFmtId="0" fontId="1" fillId="0" borderId="64" xfId="86" applyFont="1" applyBorder="1" applyAlignment="1">
      <alignment horizontal="distributed" vertical="center"/>
    </xf>
    <xf numFmtId="0" fontId="1" fillId="0" borderId="147" xfId="86" applyFont="1" applyBorder="1" applyAlignment="1">
      <alignment vertical="center" wrapText="1"/>
    </xf>
    <xf numFmtId="0" fontId="1" fillId="0" borderId="108" xfId="86" applyFont="1" applyBorder="1" applyAlignment="1">
      <alignment vertical="center" wrapText="1"/>
    </xf>
    <xf numFmtId="0" fontId="1" fillId="0" borderId="71" xfId="89" applyFont="1" applyFill="1" applyBorder="1" applyAlignment="1">
      <alignment horizontal="center" vertical="center" shrinkToFit="1"/>
    </xf>
    <xf numFmtId="0" fontId="1" fillId="0" borderId="130" xfId="89" applyFont="1" applyFill="1" applyBorder="1" applyAlignment="1">
      <alignment horizontal="center" vertical="center" shrinkToFit="1"/>
    </xf>
    <xf numFmtId="0" fontId="3" fillId="0" borderId="0" xfId="109" applyFont="1" applyFill="1" applyAlignment="1">
      <alignment vertical="center"/>
    </xf>
    <xf numFmtId="0" fontId="1" fillId="0" borderId="142" xfId="89" applyFont="1" applyFill="1" applyBorder="1" applyAlignment="1">
      <alignment horizontal="distributed" vertical="center"/>
    </xf>
    <xf numFmtId="0" fontId="1" fillId="0" borderId="163" xfId="89" applyFont="1" applyFill="1" applyBorder="1" applyAlignment="1">
      <alignment horizontal="distributed" vertical="center"/>
    </xf>
    <xf numFmtId="0" fontId="1" fillId="0" borderId="42" xfId="89" applyFont="1" applyFill="1" applyBorder="1" applyAlignment="1">
      <alignment horizontal="center" vertical="center" shrinkToFit="1"/>
    </xf>
    <xf numFmtId="0" fontId="1" fillId="0" borderId="71" xfId="89" applyFont="1" applyFill="1" applyBorder="1" applyAlignment="1">
      <alignment horizontal="center" vertical="center"/>
    </xf>
    <xf numFmtId="0" fontId="1" fillId="0" borderId="123" xfId="89" applyFont="1" applyFill="1" applyBorder="1" applyAlignment="1">
      <alignment horizontal="center" vertical="center"/>
    </xf>
    <xf numFmtId="0" fontId="1" fillId="0" borderId="144" xfId="89" applyFont="1" applyFill="1" applyBorder="1" applyAlignment="1">
      <alignment horizontal="center" vertical="center"/>
    </xf>
    <xf numFmtId="0" fontId="4" fillId="0" borderId="0" xfId="90" applyFont="1" applyAlignment="1"/>
    <xf numFmtId="0" fontId="4" fillId="0" borderId="0" xfId="0" applyFont="1" applyAlignment="1"/>
    <xf numFmtId="0" fontId="1" fillId="0" borderId="42" xfId="95" applyFont="1" applyFill="1" applyBorder="1" applyAlignment="1">
      <alignment horizontal="center"/>
    </xf>
    <xf numFmtId="0" fontId="1" fillId="0" borderId="130" xfId="95" applyFont="1" applyFill="1" applyBorder="1" applyAlignment="1">
      <alignment horizontal="center"/>
    </xf>
    <xf numFmtId="0" fontId="1" fillId="0" borderId="0" xfId="95" applyFont="1" applyFill="1" applyAlignment="1"/>
    <xf numFmtId="0" fontId="3" fillId="0" borderId="0" xfId="111" applyFont="1" applyFill="1" applyAlignment="1">
      <alignment vertical="center"/>
    </xf>
    <xf numFmtId="0" fontId="1" fillId="0" borderId="71" xfId="95" applyFont="1" applyFill="1" applyBorder="1" applyAlignment="1">
      <alignment horizontal="center"/>
    </xf>
    <xf numFmtId="0" fontId="1" fillId="0" borderId="123" xfId="95" applyFont="1" applyFill="1" applyBorder="1" applyAlignment="1">
      <alignment horizontal="center"/>
    </xf>
    <xf numFmtId="0" fontId="1" fillId="0" borderId="142" xfId="95" applyFont="1" applyFill="1" applyBorder="1" applyAlignment="1">
      <alignment horizontal="distributed" vertical="center"/>
    </xf>
    <xf numFmtId="0" fontId="1" fillId="0" borderId="163" xfId="95" applyFont="1" applyFill="1" applyBorder="1" applyAlignment="1">
      <alignment horizontal="distributed" vertical="center"/>
    </xf>
    <xf numFmtId="0" fontId="1" fillId="0" borderId="144" xfId="95" applyFont="1" applyFill="1" applyBorder="1" applyAlignment="1">
      <alignment horizontal="center"/>
    </xf>
    <xf numFmtId="0" fontId="1" fillId="0" borderId="0" xfId="95" quotePrefix="1" applyFont="1" applyFill="1" applyAlignment="1">
      <alignment horizontal="right"/>
    </xf>
    <xf numFmtId="0" fontId="1" fillId="0" borderId="0" xfId="95" applyFont="1" applyFill="1" applyAlignment="1">
      <alignment horizontal="right"/>
    </xf>
    <xf numFmtId="0" fontId="1" fillId="0" borderId="156" xfId="98" applyFont="1" applyFill="1" applyBorder="1" applyAlignment="1">
      <alignment horizontal="distributed"/>
    </xf>
    <xf numFmtId="0" fontId="1" fillId="0" borderId="35" xfId="98" applyFont="1" applyFill="1" applyBorder="1" applyAlignment="1">
      <alignment horizontal="distributed"/>
    </xf>
    <xf numFmtId="0" fontId="1" fillId="0" borderId="149" xfId="98" applyFont="1" applyFill="1" applyBorder="1" applyAlignment="1">
      <alignment horizontal="distributed"/>
    </xf>
    <xf numFmtId="0" fontId="1" fillId="0" borderId="72" xfId="98" applyFont="1" applyFill="1" applyBorder="1" applyAlignment="1">
      <alignment vertical="distributed" textRotation="255"/>
    </xf>
    <xf numFmtId="0" fontId="1" fillId="0" borderId="109" xfId="98" applyFont="1" applyFill="1" applyBorder="1" applyAlignment="1">
      <alignment vertical="distributed" textRotation="255"/>
    </xf>
    <xf numFmtId="0" fontId="1" fillId="0" borderId="162" xfId="98" applyFont="1" applyFill="1" applyBorder="1" applyAlignment="1">
      <alignment vertical="distributed" textRotation="255"/>
    </xf>
    <xf numFmtId="0" fontId="1" fillId="0" borderId="147" xfId="98" applyFont="1" applyFill="1" applyBorder="1" applyAlignment="1">
      <alignment vertical="distributed" textRotation="255"/>
    </xf>
    <xf numFmtId="0" fontId="1" fillId="0" borderId="129" xfId="98" applyFont="1" applyFill="1" applyBorder="1" applyAlignment="1">
      <alignment horizontal="distributed"/>
    </xf>
    <xf numFmtId="0" fontId="1" fillId="0" borderId="164" xfId="98" applyFont="1" applyFill="1" applyBorder="1" applyAlignment="1">
      <alignment horizontal="distributed"/>
    </xf>
    <xf numFmtId="0" fontId="1" fillId="0" borderId="36" xfId="98" applyFont="1" applyFill="1" applyBorder="1" applyAlignment="1">
      <alignment horizontal="distributed"/>
    </xf>
    <xf numFmtId="0" fontId="1" fillId="0" borderId="57" xfId="98" applyFont="1" applyFill="1" applyBorder="1" applyAlignment="1">
      <alignment horizontal="distributed"/>
    </xf>
    <xf numFmtId="0" fontId="1" fillId="0" borderId="54" xfId="98" applyFont="1" applyFill="1" applyBorder="1" applyAlignment="1">
      <alignment horizontal="distributed"/>
    </xf>
    <xf numFmtId="0" fontId="1" fillId="0" borderId="165" xfId="98" applyFont="1" applyFill="1" applyBorder="1" applyAlignment="1">
      <alignment horizontal="center"/>
    </xf>
    <xf numFmtId="0" fontId="1" fillId="0" borderId="155" xfId="98" applyFont="1" applyFill="1" applyBorder="1" applyAlignment="1">
      <alignment horizontal="center"/>
    </xf>
    <xf numFmtId="0" fontId="1" fillId="0" borderId="0" xfId="98" quotePrefix="1" applyFont="1" applyFill="1" applyAlignment="1">
      <alignment horizontal="center" vertical="center"/>
    </xf>
    <xf numFmtId="0" fontId="1" fillId="0" borderId="38" xfId="98" applyFont="1" applyFill="1" applyBorder="1" applyAlignment="1">
      <alignment vertical="center"/>
    </xf>
    <xf numFmtId="0" fontId="1" fillId="0" borderId="43" xfId="98" applyFont="1" applyFill="1" applyBorder="1" applyAlignment="1">
      <alignment vertical="center"/>
    </xf>
    <xf numFmtId="0" fontId="1" fillId="0" borderId="42" xfId="98" applyFont="1" applyFill="1" applyBorder="1" applyAlignment="1">
      <alignment horizontal="center"/>
    </xf>
    <xf numFmtId="0" fontId="1" fillId="0" borderId="150" xfId="98" applyFont="1" applyFill="1" applyBorder="1" applyAlignment="1">
      <alignment horizontal="distributed" vertical="center"/>
    </xf>
    <xf numFmtId="0" fontId="1" fillId="0" borderId="23" xfId="98" applyFont="1" applyFill="1" applyBorder="1" applyAlignment="1">
      <alignment horizontal="distributed" vertical="center"/>
    </xf>
    <xf numFmtId="0" fontId="1" fillId="0" borderId="151" xfId="98" applyFont="1" applyFill="1" applyBorder="1" applyAlignment="1">
      <alignment horizontal="distributed" vertical="center"/>
    </xf>
    <xf numFmtId="0" fontId="1" fillId="0" borderId="154" xfId="98" applyFont="1" applyFill="1" applyBorder="1" applyAlignment="1">
      <alignment horizontal="distributed" vertical="center"/>
    </xf>
    <xf numFmtId="0" fontId="1" fillId="0" borderId="161" xfId="98" applyFont="1" applyFill="1" applyBorder="1" applyAlignment="1">
      <alignment horizontal="distributed" vertical="center"/>
    </xf>
    <xf numFmtId="0" fontId="1" fillId="0" borderId="155" xfId="98" applyFont="1" applyFill="1" applyBorder="1" applyAlignment="1">
      <alignment horizontal="distributed" vertical="center"/>
    </xf>
    <xf numFmtId="0" fontId="1" fillId="0" borderId="71" xfId="98" applyFont="1" applyFill="1" applyBorder="1" applyAlignment="1">
      <alignment horizontal="center"/>
    </xf>
    <xf numFmtId="0" fontId="1" fillId="0" borderId="123" xfId="98" applyFont="1" applyFill="1" applyBorder="1" applyAlignment="1">
      <alignment horizontal="center"/>
    </xf>
    <xf numFmtId="0" fontId="1" fillId="0" borderId="130" xfId="98" applyFont="1" applyFill="1" applyBorder="1" applyAlignment="1">
      <alignment horizontal="center"/>
    </xf>
    <xf numFmtId="0" fontId="3" fillId="0" borderId="0" xfId="113" applyFont="1" applyFill="1" applyAlignment="1">
      <alignment horizontal="left" vertical="center"/>
    </xf>
    <xf numFmtId="0" fontId="1" fillId="0" borderId="150" xfId="101" applyFont="1" applyFill="1" applyBorder="1" applyAlignment="1">
      <alignment horizontal="distributed" vertical="center"/>
    </xf>
    <xf numFmtId="0" fontId="1" fillId="0" borderId="151" xfId="101" applyFont="1" applyFill="1" applyBorder="1" applyAlignment="1">
      <alignment horizontal="distributed" vertical="center"/>
    </xf>
    <xf numFmtId="0" fontId="1" fillId="0" borderId="154" xfId="101" applyFont="1" applyFill="1" applyBorder="1" applyAlignment="1">
      <alignment horizontal="distributed" vertical="center"/>
    </xf>
    <xf numFmtId="0" fontId="1" fillId="0" borderId="155" xfId="101" applyFont="1" applyFill="1" applyBorder="1" applyAlignment="1">
      <alignment horizontal="distributed" vertical="center"/>
    </xf>
    <xf numFmtId="0" fontId="1" fillId="0" borderId="108" xfId="101" applyFont="1" applyFill="1" applyBorder="1" applyAlignment="1">
      <alignment horizontal="distributed" vertical="center"/>
    </xf>
    <xf numFmtId="0" fontId="1" fillId="0" borderId="107" xfId="101" applyFont="1" applyFill="1" applyBorder="1" applyAlignment="1">
      <alignment horizontal="distributed" vertical="center"/>
    </xf>
    <xf numFmtId="0" fontId="1" fillId="0" borderId="42" xfId="101" applyFont="1" applyFill="1" applyBorder="1" applyAlignment="1">
      <alignment horizontal="center"/>
    </xf>
    <xf numFmtId="0" fontId="1" fillId="0" borderId="53" xfId="101" applyFont="1" applyFill="1" applyBorder="1" applyAlignment="1">
      <alignment horizontal="distributed"/>
    </xf>
    <xf numFmtId="0" fontId="1" fillId="0" borderId="54" xfId="101" applyFont="1" applyFill="1" applyBorder="1" applyAlignment="1">
      <alignment horizontal="distributed"/>
    </xf>
    <xf numFmtId="0" fontId="1" fillId="0" borderId="71" xfId="101" applyFont="1" applyFill="1" applyBorder="1" applyAlignment="1">
      <alignment horizontal="center"/>
    </xf>
    <xf numFmtId="0" fontId="1" fillId="0" borderId="130" xfId="101" applyFont="1" applyFill="1" applyBorder="1" applyAlignment="1">
      <alignment horizontal="center"/>
    </xf>
    <xf numFmtId="0" fontId="1" fillId="0" borderId="85" xfId="101" applyFont="1" applyFill="1" applyBorder="1" applyAlignment="1">
      <alignment horizontal="distributed"/>
    </xf>
    <xf numFmtId="0" fontId="1" fillId="0" borderId="86" xfId="101" applyFont="1" applyFill="1" applyBorder="1" applyAlignment="1">
      <alignment horizontal="distributed"/>
    </xf>
    <xf numFmtId="0" fontId="1" fillId="0" borderId="166" xfId="101" applyFont="1" applyFill="1" applyBorder="1" applyAlignment="1">
      <alignment horizontal="distributed"/>
    </xf>
    <xf numFmtId="0" fontId="1" fillId="0" borderId="160" xfId="101" applyFont="1" applyFill="1" applyBorder="1" applyAlignment="1">
      <alignment horizontal="distributed"/>
    </xf>
    <xf numFmtId="0" fontId="1" fillId="0" borderId="123" xfId="101" applyFont="1" applyFill="1" applyBorder="1" applyAlignment="1">
      <alignment horizontal="center"/>
    </xf>
    <xf numFmtId="0" fontId="1" fillId="0" borderId="167" xfId="101" applyFont="1" applyFill="1" applyBorder="1" applyAlignment="1">
      <alignment horizontal="distributed"/>
    </xf>
    <xf numFmtId="0" fontId="1" fillId="0" borderId="63" xfId="101" applyFont="1" applyFill="1" applyBorder="1" applyAlignment="1">
      <alignment horizontal="distributed"/>
    </xf>
    <xf numFmtId="0" fontId="1" fillId="0" borderId="53" xfId="101" applyFont="1" applyFill="1" applyBorder="1" applyAlignment="1"/>
    <xf numFmtId="0" fontId="1" fillId="0" borderId="54" xfId="101" applyFont="1" applyFill="1" applyBorder="1" applyAlignment="1"/>
    <xf numFmtId="0" fontId="7" fillId="0" borderId="169" xfId="103" applyFont="1" applyBorder="1" applyAlignment="1">
      <alignment horizontal="center"/>
    </xf>
    <xf numFmtId="0" fontId="7" fillId="0" borderId="48" xfId="103" applyFont="1" applyBorder="1" applyAlignment="1">
      <alignment horizontal="center"/>
    </xf>
    <xf numFmtId="0" fontId="7" fillId="0" borderId="170" xfId="103" applyFont="1" applyBorder="1" applyAlignment="1">
      <alignment horizontal="center"/>
    </xf>
    <xf numFmtId="0" fontId="7" fillId="0" borderId="38" xfId="103" applyFont="1" applyBorder="1" applyAlignment="1">
      <alignment horizontal="left"/>
    </xf>
    <xf numFmtId="0" fontId="7" fillId="0" borderId="168" xfId="103" applyFont="1" applyBorder="1" applyAlignment="1">
      <alignment horizontal="left"/>
    </xf>
    <xf numFmtId="0" fontId="7" fillId="0" borderId="17" xfId="103" applyFont="1" applyBorder="1" applyAlignment="1">
      <alignment horizontal="left"/>
    </xf>
    <xf numFmtId="0" fontId="7" fillId="0" borderId="55" xfId="103" applyFont="1" applyBorder="1" applyAlignment="1">
      <alignment horizontal="left"/>
    </xf>
    <xf numFmtId="0" fontId="7" fillId="0" borderId="41" xfId="103" applyFont="1" applyBorder="1" applyAlignment="1">
      <alignment horizontal="left"/>
    </xf>
    <xf numFmtId="0" fontId="7" fillId="0" borderId="56" xfId="103" applyFont="1" applyBorder="1" applyAlignment="1">
      <alignment horizontal="left"/>
    </xf>
    <xf numFmtId="0" fontId="7" fillId="0" borderId="147" xfId="103" applyFont="1" applyBorder="1" applyAlignment="1">
      <alignment vertical="distributed" textRotation="255"/>
    </xf>
    <xf numFmtId="0" fontId="7" fillId="0" borderId="109" xfId="103" applyFont="1" applyBorder="1" applyAlignment="1">
      <alignment vertical="distributed" textRotation="255"/>
    </xf>
    <xf numFmtId="0" fontId="7" fillId="0" borderId="72" xfId="103" applyFont="1" applyBorder="1" applyAlignment="1">
      <alignment vertical="center" wrapText="1"/>
    </xf>
    <xf numFmtId="0" fontId="7" fillId="0" borderId="109" xfId="103" applyFont="1" applyBorder="1" applyAlignment="1">
      <alignment vertical="center" wrapText="1"/>
    </xf>
    <xf numFmtId="0" fontId="25" fillId="0" borderId="38" xfId="103" applyFont="1" applyBorder="1" applyAlignment="1">
      <alignment vertical="top" wrapText="1"/>
    </xf>
    <xf numFmtId="0" fontId="25" fillId="0" borderId="43" xfId="103" applyFont="1" applyBorder="1" applyAlignment="1">
      <alignment vertical="top" wrapText="1"/>
    </xf>
    <xf numFmtId="0" fontId="31" fillId="0" borderId="145" xfId="82" applyFont="1" applyFill="1" applyBorder="1" applyAlignment="1">
      <alignment horizontal="center" vertical="center"/>
    </xf>
    <xf numFmtId="0" fontId="31" fillId="0" borderId="42" xfId="82" applyFont="1" applyFill="1" applyBorder="1" applyAlignment="1">
      <alignment horizontal="center" vertical="center"/>
    </xf>
    <xf numFmtId="0" fontId="31" fillId="0" borderId="130" xfId="82" applyFont="1" applyFill="1" applyBorder="1" applyAlignment="1">
      <alignment horizontal="center" vertical="center"/>
    </xf>
    <xf numFmtId="0" fontId="7" fillId="0" borderId="17" xfId="103" applyFont="1" applyBorder="1" applyAlignment="1">
      <alignment horizontal="center" vertical="center" textRotation="255"/>
    </xf>
    <xf numFmtId="0" fontId="7" fillId="0" borderId="18" xfId="103" applyFont="1" applyBorder="1" applyAlignment="1">
      <alignment horizontal="center" vertical="center" textRotation="255"/>
    </xf>
    <xf numFmtId="0" fontId="7" fillId="0" borderId="43" xfId="103" applyFont="1" applyBorder="1" applyAlignment="1">
      <alignment horizontal="center" vertical="center" textRotation="255"/>
    </xf>
    <xf numFmtId="0" fontId="7" fillId="0" borderId="119" xfId="103" applyFont="1" applyBorder="1" applyAlignment="1">
      <alignment horizontal="center" vertical="center"/>
    </xf>
    <xf numFmtId="0" fontId="7" fillId="0" borderId="41" xfId="103" applyFont="1" applyBorder="1" applyAlignment="1">
      <alignment horizontal="center" vertical="center"/>
    </xf>
    <xf numFmtId="0" fontId="7" fillId="0" borderId="56" xfId="103" applyFont="1" applyBorder="1" applyAlignment="1">
      <alignment horizontal="center" vertical="center"/>
    </xf>
    <xf numFmtId="0" fontId="7" fillId="0" borderId="106" xfId="103" applyFont="1" applyBorder="1" applyAlignment="1">
      <alignment horizontal="center" vertical="center"/>
    </xf>
    <xf numFmtId="0" fontId="7" fillId="0" borderId="17" xfId="103" applyFont="1" applyBorder="1" applyAlignment="1">
      <alignment horizontal="center" vertical="center"/>
    </xf>
    <xf numFmtId="0" fontId="7" fillId="0" borderId="55" xfId="103" applyFont="1" applyBorder="1" applyAlignment="1">
      <alignment horizontal="center" vertical="center"/>
    </xf>
    <xf numFmtId="194" fontId="31" fillId="0" borderId="42" xfId="103" applyNumberFormat="1" applyFont="1" applyBorder="1" applyAlignment="1">
      <alignment horizontal="center"/>
    </xf>
    <xf numFmtId="194" fontId="31" fillId="0" borderId="130" xfId="103" applyNumberFormat="1" applyFont="1" applyBorder="1" applyAlignment="1">
      <alignment horizontal="center"/>
    </xf>
  </cellXfs>
  <cellStyles count="13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チェック セル" xfId="50" builtinId="23" customBuiltin="1"/>
    <cellStyle name="チェック セル 2" xfId="51"/>
    <cellStyle name="どちらでもない" xfId="52" builtinId="28" customBuiltin="1"/>
    <cellStyle name="どちらでもない 2" xfId="53"/>
    <cellStyle name="パーセント" xfId="54" builtinId="5"/>
    <cellStyle name="メモ" xfId="55" builtinId="10" customBuiltin="1"/>
    <cellStyle name="メモ 2" xfId="56"/>
    <cellStyle name="メモ 2 2" xfId="57"/>
    <cellStyle name="メモ 3" xfId="58"/>
    <cellStyle name="リンク セル" xfId="59" builtinId="24" customBuiltin="1"/>
    <cellStyle name="悪い" xfId="60" builtinId="27" customBuiltin="1"/>
    <cellStyle name="悪い 2" xfId="61"/>
    <cellStyle name="計算" xfId="62" builtinId="22" customBuiltin="1"/>
    <cellStyle name="計算 2" xfId="63"/>
    <cellStyle name="警告文" xfId="64" builtinId="11" customBuiltin="1"/>
    <cellStyle name="桁区切り" xfId="65" builtinId="6"/>
    <cellStyle name="見出し 1" xfId="66" builtinId="16" customBuiltin="1"/>
    <cellStyle name="見出し 2" xfId="67" builtinId="17" customBuiltin="1"/>
    <cellStyle name="見出し 3" xfId="68" builtinId="18" customBuiltin="1"/>
    <cellStyle name="見出し 4" xfId="69" builtinId="19" customBuiltin="1"/>
    <cellStyle name="集計" xfId="70" builtinId="25" customBuiltin="1"/>
    <cellStyle name="出力" xfId="71" builtinId="21" customBuiltin="1"/>
    <cellStyle name="出力 2" xfId="72"/>
    <cellStyle name="説明文" xfId="73" builtinId="53" customBuiltin="1"/>
    <cellStyle name="入力" xfId="74" builtinId="20" customBuiltin="1"/>
    <cellStyle name="入力 2" xfId="75"/>
    <cellStyle name="標準" xfId="0" builtinId="0"/>
    <cellStyle name="標準_（１１）軽自動車課税台数の推移_（１２）軽自動車課税台数の推移_（１１）軽自動車課税台数の推移" xfId="76"/>
    <cellStyle name="標準_（１２）特別区たばこ税の推移_（１３）特別区たばこ税の推移" xfId="77"/>
    <cellStyle name="標準_（１２）特別区たばこ税の推移_（１３）特別区たばこ税の推移_（１２）特別区たばこ税の推移" xfId="78"/>
    <cellStyle name="標準_（１３）国税・都税・特別区税_（１４）国税・都税・特別区税_（１３）国税・都税・特別区税" xfId="79"/>
    <cellStyle name="標準_（１３）特別区たばこ税の推移_1_（１２）特別区たばこ税の推移" xfId="80"/>
    <cellStyle name="標準_（１６）墨田区の都税の推移_1_（１５）墨田区の都税の推移" xfId="81"/>
    <cellStyle name="標準_（１７）区有財産の推移" xfId="82"/>
    <cellStyle name="標準_1　財政状況の推移" xfId="83"/>
    <cellStyle name="標準_10　区民税負担額・区経費の推移" xfId="84"/>
    <cellStyle name="標準_10　区民税負担額・区経費の推移_（１１）区民税負担額・区経費の推移" xfId="85"/>
    <cellStyle name="標準_10　区民税負担額・区経費の推移_（１１）区民税負担額・区経費の推移_（１０）区民税負担額・区経費の推移" xfId="86"/>
    <cellStyle name="標準_11　軽自動車税課税台数の推移" xfId="87"/>
    <cellStyle name="標準_11　軽自動車税課税台数の推移_（１２）軽自動車課税台数の推移" xfId="88"/>
    <cellStyle name="標準_11　軽自動車税課税台数の推移_（１２）軽自動車課税台数の推移_（１１）軽自動車課税台数の推移" xfId="89"/>
    <cellStyle name="標準_12　特別区たばこ税の推移" xfId="90"/>
    <cellStyle name="標準_12　特別区たばこ税の推移_（１３）特別区たばこ税の推移" xfId="91"/>
    <cellStyle name="標準_12　特別区たばこ税の推移_（１３）特別区たばこ税の推移_（１２）特別区たばこ税の推移" xfId="92"/>
    <cellStyle name="標準_13　国税・都税・特別区税の推移" xfId="93"/>
    <cellStyle name="標準_13　国税・都税・特別区税の推移_（１４）国税・都税・特別区税" xfId="94"/>
    <cellStyle name="標準_13　国税・都税・特別区税の推移_（１４）国税・都税・特別区税_（１３）国税・都税・特別区税" xfId="95"/>
    <cellStyle name="標準_14　墨田区の国税の推移" xfId="96"/>
    <cellStyle name="標準_14　墨田区の国税の推移_（１５）墨田区の国税の推移" xfId="97"/>
    <cellStyle name="標準_14　墨田区の国税の推移_（１５）墨田区の国税の推移_（１４）墨田区の国税の推移" xfId="98"/>
    <cellStyle name="標準_15　墨田区の都税の推移" xfId="99"/>
    <cellStyle name="標準_15　墨田区の都税の推移_（１６）墨田区の都税の推移" xfId="100"/>
    <cellStyle name="標準_15　墨田区の都税の推移_（１６）墨田区の都税の推移_（１５）墨田区の都税の推移" xfId="101"/>
    <cellStyle name="標準_16　区有財産の推移" xfId="102"/>
    <cellStyle name="標準_16　区有財産の推移_（１７）区有財産の推移" xfId="103"/>
    <cellStyle name="標準_16　区有財産の推移_（１７）区有財産の推移_（１７）区有財産の推移" xfId="104"/>
    <cellStyle name="標準_2　財政　23～31" xfId="105"/>
    <cellStyle name="標準_２　財政_（１０）特別区税の推移" xfId="106"/>
    <cellStyle name="標準_２　財政_（１０）特別区税の推移_（９）特別区税の推移" xfId="107"/>
    <cellStyle name="標準_２　財政_（１１）区民税負担額・区経費の推移" xfId="108"/>
    <cellStyle name="標準_２　財政_（１２）軽自動車課税台数の推移" xfId="109"/>
    <cellStyle name="標準_２　財政_（１３）特別区たばこ税の推移" xfId="110"/>
    <cellStyle name="標準_２　財政_（１４）国税・都税・特別区税" xfId="111"/>
    <cellStyle name="標準_２　財政_（１５）墨田区の国税の推移" xfId="112"/>
    <cellStyle name="標準_２　財政_（１６）墨田区の都税の推移" xfId="113"/>
    <cellStyle name="標準_2 目的別決算状況" xfId="114"/>
    <cellStyle name="標準_2 目的別決算状況_（２）目的別決算状況" xfId="115"/>
    <cellStyle name="標準_3　性質別決算状況(普通会計)" xfId="116"/>
    <cellStyle name="標準_3　性質別決算状況(普通会計)_（３）性質別決算状況" xfId="117"/>
    <cellStyle name="標準_3　性質別決算状況(普通会計)_（３）性質別決算状況 2" xfId="118"/>
    <cellStyle name="標準_3　性質別決算状況(普通会計)_（３）性質別決算状況_2-（３）性質別決算状況" xfId="119"/>
    <cellStyle name="標準_4　国保会計決算状況" xfId="120"/>
    <cellStyle name="標準_4　国保会計決算状況_（４）国民健康保険決算状況" xfId="121"/>
    <cellStyle name="標準_4　国保会計決算状況_（４）国民健康保険決算状況_（４）国民健康保険決算状況" xfId="122"/>
    <cellStyle name="標準_5　老人保健会計決算状況_（７）後期高齢者医療決算状況_（７）後期高齢者医療決算状況" xfId="123"/>
    <cellStyle name="標準_6　介護保険特別会計" xfId="124"/>
    <cellStyle name="標準_6　介護保険特別会計_（６）介護保険決算状況" xfId="125"/>
    <cellStyle name="標準_6　介護保険特別会計_（６）介護保険決算状況_2-（５）介護保険決算状況" xfId="126"/>
    <cellStyle name="標準_7 都区財政調整（当初算定額）" xfId="127"/>
    <cellStyle name="標準_7 都区財政調整（当初算定額）_（８）都区財政調整" xfId="128"/>
    <cellStyle name="標準_7 都区財政調整（当初算定額）_（８）都区財政調整_財政担当部分の回答" xfId="129"/>
    <cellStyle name="標準_8 都区財政調整区別算定結果（当初算定額）" xfId="130"/>
    <cellStyle name="標準_8 都区財政調整区別算定結果（当初算定額）_（９）都区財政調整区別算定結果" xfId="131"/>
    <cellStyle name="標準_9　特別区税の推移" xfId="132"/>
    <cellStyle name="標準_9　特別区税の推移_（１０）特別区税の推移" xfId="133"/>
    <cellStyle name="標準_9　特別区税の推移_（１０）特別区税の推移_（９）特別区税の推移" xfId="134"/>
    <cellStyle name="良い" xfId="135" builtinId="26" customBuiltin="1"/>
    <cellStyle name="良い 2" xfId="1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9"/>
  <sheetViews>
    <sheetView showGridLines="0" tabSelected="1" zoomScale="70" zoomScaleNormal="70" workbookViewId="0">
      <selection activeCell="E7" sqref="E7"/>
    </sheetView>
  </sheetViews>
  <sheetFormatPr defaultColWidth="9" defaultRowHeight="13" x14ac:dyDescent="0.2"/>
  <cols>
    <col min="1" max="1" width="9" style="149" customWidth="1"/>
    <col min="2" max="2" width="0.453125" style="149" customWidth="1"/>
    <col min="3" max="3" width="24.90625" style="149" customWidth="1"/>
    <col min="4" max="4" width="12.6328125" style="149" customWidth="1"/>
    <col min="5" max="5" width="8.08984375" style="150" bestFit="1" customWidth="1"/>
    <col min="6" max="6" width="12.6328125" style="149" customWidth="1"/>
    <col min="7" max="7" width="8.6328125" style="151" customWidth="1"/>
    <col min="8" max="8" width="12.6328125" style="152" customWidth="1"/>
    <col min="9" max="9" width="8.36328125" style="152" bestFit="1" customWidth="1"/>
    <col min="10" max="10" width="12.6328125" style="152" customWidth="1"/>
    <col min="11" max="11" width="8.36328125" style="152" customWidth="1"/>
    <col min="12" max="12" width="12.6328125" style="152" customWidth="1"/>
    <col min="13" max="13" width="8.90625" style="152" customWidth="1"/>
    <col min="14" max="14" width="13.08984375" style="149" bestFit="1" customWidth="1"/>
    <col min="15" max="15" width="9" style="149" customWidth="1"/>
    <col min="16" max="16" width="14.453125" style="149" customWidth="1"/>
    <col min="17" max="16384" width="9" style="149"/>
  </cols>
  <sheetData>
    <row r="1" spans="1:13" ht="16.5" x14ac:dyDescent="0.25">
      <c r="A1" s="149" t="s">
        <v>258</v>
      </c>
      <c r="C1" s="5" t="s">
        <v>261</v>
      </c>
    </row>
    <row r="2" spans="1:13" ht="16.5" x14ac:dyDescent="0.2">
      <c r="A2" s="149" t="s">
        <v>259</v>
      </c>
      <c r="C2" s="2" t="s">
        <v>215</v>
      </c>
      <c r="D2" s="2"/>
      <c r="E2" s="2"/>
      <c r="F2" s="153"/>
      <c r="G2" s="154"/>
      <c r="H2" s="155"/>
      <c r="I2" s="155"/>
      <c r="J2" s="155"/>
      <c r="K2" s="155"/>
      <c r="L2" s="155"/>
      <c r="M2" s="155"/>
    </row>
    <row r="3" spans="1:13" ht="13.5" thickBot="1" x14ac:dyDescent="0.25">
      <c r="C3" s="153"/>
      <c r="D3" s="153"/>
      <c r="E3" s="156"/>
      <c r="F3" s="153"/>
      <c r="G3" s="154"/>
      <c r="H3" s="155"/>
      <c r="I3" s="155"/>
      <c r="J3" s="155"/>
      <c r="K3" s="155"/>
      <c r="L3" s="1137" t="s">
        <v>243</v>
      </c>
      <c r="M3" s="1137"/>
    </row>
    <row r="4" spans="1:13" x14ac:dyDescent="0.2">
      <c r="C4" s="1138" t="s">
        <v>0</v>
      </c>
      <c r="D4" s="1140" t="s">
        <v>353</v>
      </c>
      <c r="E4" s="1141"/>
      <c r="F4" s="1142" t="s">
        <v>370</v>
      </c>
      <c r="G4" s="1141"/>
      <c r="H4" s="1142" t="s">
        <v>371</v>
      </c>
      <c r="I4" s="1141"/>
      <c r="J4" s="1142" t="s">
        <v>372</v>
      </c>
      <c r="K4" s="1143"/>
      <c r="L4" s="1144" t="s">
        <v>373</v>
      </c>
      <c r="M4" s="1143"/>
    </row>
    <row r="5" spans="1:13" ht="13.5" thickBot="1" x14ac:dyDescent="0.25">
      <c r="C5" s="1139"/>
      <c r="D5" s="157" t="s">
        <v>216</v>
      </c>
      <c r="E5" s="158" t="s">
        <v>2</v>
      </c>
      <c r="F5" s="159" t="s">
        <v>216</v>
      </c>
      <c r="G5" s="160" t="s">
        <v>2</v>
      </c>
      <c r="H5" s="159" t="s">
        <v>216</v>
      </c>
      <c r="I5" s="160" t="s">
        <v>2</v>
      </c>
      <c r="J5" s="161" t="s">
        <v>216</v>
      </c>
      <c r="K5" s="162" t="s">
        <v>2</v>
      </c>
      <c r="L5" s="159" t="s">
        <v>216</v>
      </c>
      <c r="M5" s="162" t="s">
        <v>2</v>
      </c>
    </row>
    <row r="6" spans="1:13" ht="13.5" thickTop="1" x14ac:dyDescent="0.2">
      <c r="C6" s="434" t="s">
        <v>3</v>
      </c>
      <c r="D6" s="163">
        <v>121781576</v>
      </c>
      <c r="E6" s="164">
        <v>100</v>
      </c>
      <c r="F6" s="165">
        <v>125937487</v>
      </c>
      <c r="G6" s="164">
        <f t="shared" ref="G6:G17" si="0">F6/D6*100</f>
        <v>103.4125942006203</v>
      </c>
      <c r="H6" s="163">
        <v>160121584</v>
      </c>
      <c r="I6" s="166">
        <f t="shared" ref="I6:I17" si="1">H6/D6*100</f>
        <v>131.48260127623902</v>
      </c>
      <c r="J6" s="165">
        <v>144680850</v>
      </c>
      <c r="K6" s="167">
        <f>J6/D6*100</f>
        <v>118.80356187868682</v>
      </c>
      <c r="L6" s="163">
        <v>142135845</v>
      </c>
      <c r="M6" s="167">
        <f t="shared" ref="M6:M17" si="2">L6/D6*100</f>
        <v>116.71375069082698</v>
      </c>
    </row>
    <row r="7" spans="1:13" x14ac:dyDescent="0.2">
      <c r="C7" s="434" t="s">
        <v>4</v>
      </c>
      <c r="D7" s="168">
        <v>117678998</v>
      </c>
      <c r="E7" s="164">
        <v>100</v>
      </c>
      <c r="F7" s="169">
        <v>119116168</v>
      </c>
      <c r="G7" s="170">
        <f t="shared" si="0"/>
        <v>101.22126294787112</v>
      </c>
      <c r="H7" s="168">
        <v>154070681</v>
      </c>
      <c r="I7" s="170">
        <f t="shared" si="1"/>
        <v>130.9245350644471</v>
      </c>
      <c r="J7" s="169">
        <v>139818759</v>
      </c>
      <c r="K7" s="171">
        <f>J7/D7*100</f>
        <v>118.81368925320048</v>
      </c>
      <c r="L7" s="168">
        <v>136185152</v>
      </c>
      <c r="M7" s="171">
        <f t="shared" si="2"/>
        <v>115.72596156877542</v>
      </c>
    </row>
    <row r="8" spans="1:13" x14ac:dyDescent="0.2">
      <c r="C8" s="434" t="s">
        <v>5</v>
      </c>
      <c r="D8" s="172">
        <v>4102578</v>
      </c>
      <c r="E8" s="164">
        <v>100</v>
      </c>
      <c r="F8" s="173">
        <v>6821319</v>
      </c>
      <c r="G8" s="170">
        <f t="shared" si="0"/>
        <v>166.26908738846646</v>
      </c>
      <c r="H8" s="172">
        <v>6050903</v>
      </c>
      <c r="I8" s="170">
        <f t="shared" si="1"/>
        <v>147.49026100174086</v>
      </c>
      <c r="J8" s="173">
        <v>4862091</v>
      </c>
      <c r="K8" s="171">
        <f>J8/D8*100</f>
        <v>118.51306666198668</v>
      </c>
      <c r="L8" s="172">
        <v>5950692</v>
      </c>
      <c r="M8" s="171">
        <f t="shared" si="2"/>
        <v>145.04762615116641</v>
      </c>
    </row>
    <row r="9" spans="1:13" x14ac:dyDescent="0.2">
      <c r="C9" s="3" t="s">
        <v>217</v>
      </c>
      <c r="D9" s="168">
        <v>442240</v>
      </c>
      <c r="E9" s="164">
        <v>100</v>
      </c>
      <c r="F9" s="169">
        <v>565866</v>
      </c>
      <c r="G9" s="170">
        <f t="shared" si="0"/>
        <v>127.95450434153402</v>
      </c>
      <c r="H9" s="168">
        <v>604728</v>
      </c>
      <c r="I9" s="170">
        <f t="shared" si="1"/>
        <v>136.74204052098409</v>
      </c>
      <c r="J9" s="169">
        <v>301758</v>
      </c>
      <c r="K9" s="171">
        <f t="shared" ref="K9:K17" si="3">J9/D9*100</f>
        <v>68.23399059334298</v>
      </c>
      <c r="L9" s="168">
        <v>140915</v>
      </c>
      <c r="M9" s="171">
        <f t="shared" si="2"/>
        <v>31.863920043415341</v>
      </c>
    </row>
    <row r="10" spans="1:13" x14ac:dyDescent="0.2">
      <c r="C10" s="434" t="s">
        <v>6</v>
      </c>
      <c r="D10" s="172">
        <v>3660338</v>
      </c>
      <c r="E10" s="164">
        <v>100</v>
      </c>
      <c r="F10" s="173">
        <v>6255452</v>
      </c>
      <c r="G10" s="170">
        <f t="shared" si="0"/>
        <v>170.89820666834592</v>
      </c>
      <c r="H10" s="172">
        <v>5446175</v>
      </c>
      <c r="I10" s="170">
        <f t="shared" si="1"/>
        <v>148.78885501830706</v>
      </c>
      <c r="J10" s="173">
        <v>4560333</v>
      </c>
      <c r="K10" s="171">
        <f t="shared" si="3"/>
        <v>124.58775664979574</v>
      </c>
      <c r="L10" s="172">
        <v>5809777</v>
      </c>
      <c r="M10" s="171">
        <f t="shared" si="2"/>
        <v>158.72241853074772</v>
      </c>
    </row>
    <row r="11" spans="1:13" x14ac:dyDescent="0.2">
      <c r="C11" s="435" t="s">
        <v>218</v>
      </c>
      <c r="D11" s="174">
        <v>-834528</v>
      </c>
      <c r="E11" s="164">
        <v>100</v>
      </c>
      <c r="F11" s="175">
        <v>2595114</v>
      </c>
      <c r="G11" s="170">
        <f>F11/D11*100</f>
        <v>-310.96787645231797</v>
      </c>
      <c r="H11" s="174">
        <v>-809277</v>
      </c>
      <c r="I11" s="170">
        <f t="shared" si="1"/>
        <v>96.974217761417236</v>
      </c>
      <c r="J11" s="175">
        <v>-885842</v>
      </c>
      <c r="K11" s="171">
        <f t="shared" si="3"/>
        <v>106.14886498715441</v>
      </c>
      <c r="L11" s="174">
        <v>1249444</v>
      </c>
      <c r="M11" s="171">
        <f t="shared" si="2"/>
        <v>-149.7186433528893</v>
      </c>
    </row>
    <row r="12" spans="1:13" x14ac:dyDescent="0.2">
      <c r="C12" s="436" t="s">
        <v>253</v>
      </c>
      <c r="D12" s="176">
        <v>2913309</v>
      </c>
      <c r="E12" s="164">
        <v>100</v>
      </c>
      <c r="F12" s="177">
        <v>5551916</v>
      </c>
      <c r="G12" s="170">
        <f t="shared" si="0"/>
        <v>190.57079080866467</v>
      </c>
      <c r="H12" s="176">
        <v>1012390</v>
      </c>
      <c r="I12" s="170">
        <f t="shared" si="1"/>
        <v>34.75051908328296</v>
      </c>
      <c r="J12" s="177">
        <v>-625267</v>
      </c>
      <c r="K12" s="171">
        <f t="shared" si="3"/>
        <v>-21.462433267463219</v>
      </c>
      <c r="L12" s="176">
        <v>3029666</v>
      </c>
      <c r="M12" s="171">
        <f t="shared" si="2"/>
        <v>103.99398072775665</v>
      </c>
    </row>
    <row r="13" spans="1:13" x14ac:dyDescent="0.2">
      <c r="C13" s="434" t="s">
        <v>281</v>
      </c>
      <c r="D13" s="1086">
        <v>26669073</v>
      </c>
      <c r="E13" s="164">
        <v>100</v>
      </c>
      <c r="F13" s="172">
        <v>27621918</v>
      </c>
      <c r="G13" s="170">
        <f t="shared" si="0"/>
        <v>103.57284634527792</v>
      </c>
      <c r="H13" s="172">
        <v>29347781</v>
      </c>
      <c r="I13" s="170">
        <f t="shared" si="1"/>
        <v>110.04424863211406</v>
      </c>
      <c r="J13" s="173">
        <v>29066571</v>
      </c>
      <c r="K13" s="171">
        <f t="shared" si="3"/>
        <v>108.9898062823556</v>
      </c>
      <c r="L13" s="172">
        <v>29867229</v>
      </c>
      <c r="M13" s="171">
        <f t="shared" si="2"/>
        <v>111.99200287164086</v>
      </c>
    </row>
    <row r="14" spans="1:13" x14ac:dyDescent="0.2">
      <c r="C14" s="434" t="s">
        <v>280</v>
      </c>
      <c r="D14" s="163">
        <v>66862996</v>
      </c>
      <c r="E14" s="164">
        <v>100</v>
      </c>
      <c r="F14" s="165">
        <v>69399127</v>
      </c>
      <c r="G14" s="164">
        <f t="shared" si="0"/>
        <v>103.79302626523048</v>
      </c>
      <c r="H14" s="163">
        <v>67423543</v>
      </c>
      <c r="I14" s="164">
        <f t="shared" si="1"/>
        <v>100.83835160482488</v>
      </c>
      <c r="J14" s="165">
        <v>70714609</v>
      </c>
      <c r="K14" s="239">
        <f t="shared" si="3"/>
        <v>105.76045530475481</v>
      </c>
      <c r="L14" s="163">
        <v>72177116</v>
      </c>
      <c r="M14" s="171">
        <f t="shared" si="2"/>
        <v>107.94777428160714</v>
      </c>
    </row>
    <row r="15" spans="1:13" x14ac:dyDescent="0.2">
      <c r="C15" s="434" t="s">
        <v>282</v>
      </c>
      <c r="D15" s="172">
        <v>70583854</v>
      </c>
      <c r="E15" s="164">
        <v>100</v>
      </c>
      <c r="F15" s="173">
        <v>73221654</v>
      </c>
      <c r="G15" s="170">
        <f t="shared" si="0"/>
        <v>103.73711528985086</v>
      </c>
      <c r="H15" s="172">
        <v>71383569</v>
      </c>
      <c r="I15" s="170">
        <f t="shared" si="1"/>
        <v>101.13299990674922</v>
      </c>
      <c r="J15" s="173">
        <v>74778353</v>
      </c>
      <c r="K15" s="171">
        <f t="shared" si="3"/>
        <v>105.94257576243994</v>
      </c>
      <c r="L15" s="172">
        <v>76355548</v>
      </c>
      <c r="M15" s="171">
        <f t="shared" si="2"/>
        <v>108.17707403735703</v>
      </c>
    </row>
    <row r="16" spans="1:13" x14ac:dyDescent="0.2">
      <c r="C16" s="434" t="s">
        <v>9</v>
      </c>
      <c r="D16" s="172">
        <v>28585745</v>
      </c>
      <c r="E16" s="164">
        <v>100</v>
      </c>
      <c r="F16" s="173">
        <v>28627918</v>
      </c>
      <c r="G16" s="170">
        <f t="shared" si="0"/>
        <v>100.14753157561576</v>
      </c>
      <c r="H16" s="172">
        <v>29883454</v>
      </c>
      <c r="I16" s="170">
        <f t="shared" si="1"/>
        <v>104.539706766432</v>
      </c>
      <c r="J16" s="173">
        <v>29285147</v>
      </c>
      <c r="K16" s="171">
        <f t="shared" si="3"/>
        <v>102.44668102930324</v>
      </c>
      <c r="L16" s="172">
        <v>27933531</v>
      </c>
      <c r="M16" s="171">
        <f t="shared" si="2"/>
        <v>97.718394255598369</v>
      </c>
    </row>
    <row r="17" spans="3:15" ht="13.5" thickBot="1" x14ac:dyDescent="0.25">
      <c r="C17" s="437" t="s">
        <v>246</v>
      </c>
      <c r="D17" s="178">
        <v>9928469</v>
      </c>
      <c r="E17" s="179">
        <v>100</v>
      </c>
      <c r="F17" s="180">
        <v>10866109</v>
      </c>
      <c r="G17" s="179">
        <f t="shared" si="0"/>
        <v>109.44395354409629</v>
      </c>
      <c r="H17" s="178">
        <v>9692824</v>
      </c>
      <c r="I17" s="179">
        <f t="shared" si="1"/>
        <v>97.626572636727786</v>
      </c>
      <c r="J17" s="180">
        <v>12391278</v>
      </c>
      <c r="K17" s="181">
        <f t="shared" si="3"/>
        <v>124.80552641097032</v>
      </c>
      <c r="L17" s="178">
        <v>10764240</v>
      </c>
      <c r="M17" s="181">
        <f t="shared" si="2"/>
        <v>108.41792425398116</v>
      </c>
    </row>
    <row r="18" spans="3:15" ht="13.5" thickBot="1" x14ac:dyDescent="0.25">
      <c r="C18" s="220"/>
      <c r="D18" s="438"/>
      <c r="E18" s="439"/>
      <c r="F18" s="438"/>
      <c r="G18" s="182"/>
      <c r="H18" s="440"/>
      <c r="I18" s="441"/>
      <c r="J18" s="440"/>
      <c r="K18" s="182"/>
      <c r="L18" s="440"/>
      <c r="M18" s="182"/>
    </row>
    <row r="19" spans="3:15" x14ac:dyDescent="0.2">
      <c r="C19" s="183" t="s">
        <v>69</v>
      </c>
      <c r="D19" s="184" t="s">
        <v>247</v>
      </c>
      <c r="E19" s="185" t="s">
        <v>74</v>
      </c>
      <c r="F19" s="184" t="s">
        <v>247</v>
      </c>
      <c r="G19" s="186" t="s">
        <v>74</v>
      </c>
      <c r="H19" s="187" t="s">
        <v>247</v>
      </c>
      <c r="I19" s="186" t="s">
        <v>74</v>
      </c>
      <c r="J19" s="187" t="s">
        <v>247</v>
      </c>
      <c r="K19" s="188" t="s">
        <v>74</v>
      </c>
      <c r="L19" s="189" t="s">
        <v>247</v>
      </c>
      <c r="M19" s="190" t="s">
        <v>74</v>
      </c>
    </row>
    <row r="20" spans="3:15" x14ac:dyDescent="0.2">
      <c r="C20" s="434" t="s">
        <v>283</v>
      </c>
      <c r="D20" s="191">
        <v>0.41</v>
      </c>
      <c r="E20" s="192">
        <v>100</v>
      </c>
      <c r="F20" s="191">
        <v>0.41</v>
      </c>
      <c r="G20" s="193">
        <f>F20/D20*100</f>
        <v>100</v>
      </c>
      <c r="H20" s="191">
        <v>0.41</v>
      </c>
      <c r="I20" s="194">
        <f>H20/D20*100</f>
        <v>100</v>
      </c>
      <c r="J20" s="195">
        <v>0.42</v>
      </c>
      <c r="K20" s="194">
        <f>J20/D20*100</f>
        <v>102.4390243902439</v>
      </c>
      <c r="L20" s="442">
        <v>0.42</v>
      </c>
      <c r="M20" s="171">
        <f>L20/D20*100</f>
        <v>102.4390243902439</v>
      </c>
    </row>
    <row r="21" spans="3:15" x14ac:dyDescent="0.2">
      <c r="C21" s="434" t="s">
        <v>284</v>
      </c>
      <c r="D21" s="196">
        <v>5.2</v>
      </c>
      <c r="E21" s="197">
        <v>100</v>
      </c>
      <c r="F21" s="196">
        <v>8.5</v>
      </c>
      <c r="G21" s="198">
        <f>F21/D21*100</f>
        <v>163.46153846153845</v>
      </c>
      <c r="H21" s="196">
        <v>7.6</v>
      </c>
      <c r="I21" s="199">
        <f>H21/D21*100</f>
        <v>146.15384615384613</v>
      </c>
      <c r="J21" s="200">
        <v>6.1</v>
      </c>
      <c r="K21" s="199">
        <f>J21/D21*100</f>
        <v>117.30769230769229</v>
      </c>
      <c r="L21" s="443">
        <v>7.6</v>
      </c>
      <c r="M21" s="171">
        <f>L21/D21*100</f>
        <v>146.15384615384613</v>
      </c>
      <c r="N21" s="444"/>
      <c r="O21" s="444"/>
    </row>
    <row r="22" spans="3:15" x14ac:dyDescent="0.2">
      <c r="C22" s="434" t="s">
        <v>268</v>
      </c>
      <c r="D22" s="201">
        <v>3.4</v>
      </c>
      <c r="E22" s="197">
        <v>100</v>
      </c>
      <c r="F22" s="201">
        <v>3.1</v>
      </c>
      <c r="G22" s="193">
        <f>F22/D22*100</f>
        <v>91.176470588235304</v>
      </c>
      <c r="H22" s="201">
        <v>3.3</v>
      </c>
      <c r="I22" s="202">
        <f>H22/D22*100</f>
        <v>97.058823529411768</v>
      </c>
      <c r="J22" s="203">
        <v>3.3</v>
      </c>
      <c r="K22" s="204">
        <f>J22/D22*100</f>
        <v>97.058823529411768</v>
      </c>
      <c r="L22" s="445">
        <v>3.1</v>
      </c>
      <c r="M22" s="171">
        <f>L22/D22*100</f>
        <v>91.176470588235304</v>
      </c>
      <c r="N22" s="444"/>
      <c r="O22" s="444"/>
    </row>
    <row r="23" spans="3:15" ht="12.75" customHeight="1" x14ac:dyDescent="0.2">
      <c r="C23" s="434" t="s">
        <v>285</v>
      </c>
      <c r="D23" s="201" t="s">
        <v>220</v>
      </c>
      <c r="E23" s="205" t="s">
        <v>220</v>
      </c>
      <c r="F23" s="201" t="s">
        <v>220</v>
      </c>
      <c r="G23" s="201" t="s">
        <v>223</v>
      </c>
      <c r="H23" s="201" t="s">
        <v>220</v>
      </c>
      <c r="I23" s="199" t="s">
        <v>223</v>
      </c>
      <c r="J23" s="203" t="s">
        <v>220</v>
      </c>
      <c r="K23" s="206" t="s">
        <v>223</v>
      </c>
      <c r="L23" s="445" t="s">
        <v>223</v>
      </c>
      <c r="M23" s="446" t="s">
        <v>223</v>
      </c>
    </row>
    <row r="24" spans="3:15" x14ac:dyDescent="0.2">
      <c r="C24" s="447" t="s">
        <v>286</v>
      </c>
      <c r="D24" s="207">
        <v>82.1</v>
      </c>
      <c r="E24" s="192">
        <v>100</v>
      </c>
      <c r="F24" s="207">
        <v>79.8</v>
      </c>
      <c r="G24" s="193">
        <f>F24/D24*100</f>
        <v>97.198538367844094</v>
      </c>
      <c r="H24" s="207">
        <v>82.9</v>
      </c>
      <c r="I24" s="194">
        <f>H24/D24*100</f>
        <v>100.97442143727164</v>
      </c>
      <c r="J24" s="208">
        <v>79.900000000000006</v>
      </c>
      <c r="K24" s="194">
        <f>J24/D24*100</f>
        <v>97.320341047503049</v>
      </c>
      <c r="L24" s="448">
        <v>77.7</v>
      </c>
      <c r="M24" s="171">
        <f>L24/D24*100</f>
        <v>94.640682095006099</v>
      </c>
    </row>
    <row r="25" spans="3:15" x14ac:dyDescent="0.2">
      <c r="C25" s="436" t="s">
        <v>293</v>
      </c>
      <c r="D25" s="196" t="s">
        <v>220</v>
      </c>
      <c r="E25" s="205" t="s">
        <v>220</v>
      </c>
      <c r="F25" s="196" t="s">
        <v>220</v>
      </c>
      <c r="G25" s="209" t="s">
        <v>220</v>
      </c>
      <c r="H25" s="196" t="s">
        <v>220</v>
      </c>
      <c r="I25" s="199" t="s">
        <v>220</v>
      </c>
      <c r="J25" s="200" t="s">
        <v>220</v>
      </c>
      <c r="K25" s="199" t="s">
        <v>220</v>
      </c>
      <c r="L25" s="443" t="s">
        <v>223</v>
      </c>
      <c r="M25" s="446" t="s">
        <v>223</v>
      </c>
    </row>
    <row r="26" spans="3:15" x14ac:dyDescent="0.2">
      <c r="C26" s="434" t="s">
        <v>294</v>
      </c>
      <c r="D26" s="201" t="s">
        <v>220</v>
      </c>
      <c r="E26" s="210" t="s">
        <v>220</v>
      </c>
      <c r="F26" s="201" t="s">
        <v>220</v>
      </c>
      <c r="G26" s="211" t="s">
        <v>220</v>
      </c>
      <c r="H26" s="201" t="s">
        <v>220</v>
      </c>
      <c r="I26" s="212" t="s">
        <v>220</v>
      </c>
      <c r="J26" s="203" t="s">
        <v>220</v>
      </c>
      <c r="K26" s="212" t="s">
        <v>220</v>
      </c>
      <c r="L26" s="445" t="s">
        <v>223</v>
      </c>
      <c r="M26" s="446" t="s">
        <v>223</v>
      </c>
    </row>
    <row r="27" spans="3:15" x14ac:dyDescent="0.2">
      <c r="C27" s="434" t="s">
        <v>295</v>
      </c>
      <c r="D27" s="213">
        <v>-0.8</v>
      </c>
      <c r="E27" s="192">
        <v>100</v>
      </c>
      <c r="F27" s="213">
        <v>-1.2</v>
      </c>
      <c r="G27" s="193">
        <f>F27/D27*100</f>
        <v>149.99999999999997</v>
      </c>
      <c r="H27" s="213">
        <v>-1.2</v>
      </c>
      <c r="I27" s="194">
        <f>H27/D27*100</f>
        <v>149.99999999999997</v>
      </c>
      <c r="J27" s="214">
        <v>-1.2</v>
      </c>
      <c r="K27" s="199">
        <f>J27/D27*100</f>
        <v>149.99999999999997</v>
      </c>
      <c r="L27" s="1087">
        <v>-1</v>
      </c>
      <c r="M27" s="449">
        <f>L27/D27*100</f>
        <v>125</v>
      </c>
    </row>
    <row r="28" spans="3:15" ht="13.5" thickBot="1" x14ac:dyDescent="0.25">
      <c r="C28" s="437" t="s">
        <v>296</v>
      </c>
      <c r="D28" s="215" t="s">
        <v>220</v>
      </c>
      <c r="E28" s="216" t="s">
        <v>220</v>
      </c>
      <c r="F28" s="215" t="s">
        <v>220</v>
      </c>
      <c r="G28" s="217" t="s">
        <v>220</v>
      </c>
      <c r="H28" s="215" t="s">
        <v>220</v>
      </c>
      <c r="I28" s="218" t="s">
        <v>220</v>
      </c>
      <c r="J28" s="219" t="s">
        <v>220</v>
      </c>
      <c r="K28" s="218" t="s">
        <v>220</v>
      </c>
      <c r="L28" s="450" t="s">
        <v>223</v>
      </c>
      <c r="M28" s="451" t="s">
        <v>223</v>
      </c>
    </row>
    <row r="29" spans="3:15" x14ac:dyDescent="0.2">
      <c r="C29" s="220"/>
      <c r="D29" s="221"/>
      <c r="E29" s="220"/>
      <c r="F29" s="221"/>
      <c r="G29" s="222"/>
      <c r="H29" s="223"/>
      <c r="I29" s="223"/>
      <c r="J29" s="223"/>
      <c r="K29" s="223"/>
      <c r="L29" s="223"/>
      <c r="M29" s="223"/>
    </row>
    <row r="30" spans="3:15" x14ac:dyDescent="0.2">
      <c r="C30" s="4" t="s">
        <v>254</v>
      </c>
      <c r="D30" s="4"/>
      <c r="E30" s="4"/>
      <c r="F30" s="4"/>
      <c r="G30" s="1091"/>
      <c r="H30" s="1091"/>
      <c r="I30" s="1091"/>
      <c r="J30" s="1091"/>
      <c r="K30" s="1091"/>
      <c r="L30" s="1091"/>
      <c r="M30" s="1091"/>
    </row>
    <row r="31" spans="3:15" x14ac:dyDescent="0.2">
      <c r="C31" s="4" t="s">
        <v>383</v>
      </c>
      <c r="D31" s="4"/>
      <c r="E31" s="4"/>
      <c r="F31" s="4"/>
      <c r="G31" s="1091"/>
      <c r="H31" s="1091"/>
      <c r="I31" s="1091"/>
      <c r="J31" s="1091"/>
      <c r="K31" s="1091"/>
      <c r="L31" s="1091"/>
      <c r="M31" s="1091"/>
    </row>
    <row r="32" spans="3:15" x14ac:dyDescent="0.2">
      <c r="C32" s="4" t="s">
        <v>384</v>
      </c>
      <c r="D32" s="4"/>
      <c r="E32" s="4"/>
      <c r="F32" s="4"/>
      <c r="G32" s="1091"/>
      <c r="H32" s="1091"/>
      <c r="I32" s="1091"/>
      <c r="J32" s="1091"/>
      <c r="K32" s="1091"/>
      <c r="L32" s="1091"/>
      <c r="M32" s="1091"/>
    </row>
    <row r="33" spans="3:13" x14ac:dyDescent="0.2">
      <c r="C33" s="4" t="s">
        <v>385</v>
      </c>
      <c r="D33" s="4"/>
      <c r="E33" s="4"/>
      <c r="F33" s="4"/>
      <c r="G33" s="1091"/>
      <c r="H33" s="1091"/>
      <c r="I33" s="1091"/>
      <c r="J33" s="1091"/>
      <c r="K33" s="1091"/>
      <c r="L33" s="1091"/>
      <c r="M33" s="1091"/>
    </row>
    <row r="34" spans="3:13" x14ac:dyDescent="0.2">
      <c r="C34" s="4" t="s">
        <v>222</v>
      </c>
      <c r="D34" s="4"/>
      <c r="E34" s="4"/>
      <c r="F34" s="4"/>
      <c r="G34" s="1091"/>
      <c r="H34" s="1091"/>
      <c r="I34" s="1091"/>
      <c r="J34" s="1091"/>
      <c r="K34" s="1091"/>
      <c r="L34" s="1091"/>
      <c r="M34" s="1091"/>
    </row>
    <row r="35" spans="3:13" x14ac:dyDescent="0.2">
      <c r="C35" s="4" t="s">
        <v>386</v>
      </c>
      <c r="D35" s="4"/>
      <c r="E35" s="4"/>
      <c r="F35" s="4"/>
      <c r="G35" s="1092"/>
      <c r="H35" s="1091"/>
      <c r="I35" s="1091"/>
      <c r="J35" s="1091"/>
      <c r="K35" s="1091"/>
      <c r="L35" s="1091"/>
      <c r="M35" s="1091"/>
    </row>
    <row r="36" spans="3:13" x14ac:dyDescent="0.2">
      <c r="C36" s="4" t="s">
        <v>269</v>
      </c>
      <c r="D36" s="4"/>
      <c r="E36" s="4"/>
      <c r="F36" s="4"/>
      <c r="G36" s="1092"/>
      <c r="H36" s="1091"/>
      <c r="I36" s="1091"/>
      <c r="J36" s="1091"/>
      <c r="K36" s="1091"/>
      <c r="L36" s="1091"/>
      <c r="M36" s="1091"/>
    </row>
    <row r="37" spans="3:13" x14ac:dyDescent="0.2">
      <c r="C37" s="4" t="s">
        <v>271</v>
      </c>
      <c r="D37" s="4"/>
      <c r="E37" s="4"/>
      <c r="F37" s="4"/>
      <c r="G37" s="1092"/>
      <c r="H37" s="1091"/>
      <c r="I37" s="1091"/>
      <c r="J37" s="1091"/>
      <c r="K37" s="1091"/>
      <c r="L37" s="1091"/>
      <c r="M37" s="1091"/>
    </row>
    <row r="38" spans="3:13" x14ac:dyDescent="0.2">
      <c r="C38" s="4" t="s">
        <v>277</v>
      </c>
      <c r="D38" s="4"/>
      <c r="E38" s="4"/>
      <c r="F38" s="4"/>
      <c r="G38" s="1092"/>
      <c r="H38" s="1091"/>
      <c r="I38" s="1091"/>
      <c r="J38" s="1091"/>
      <c r="K38" s="1091"/>
      <c r="L38" s="1091"/>
      <c r="M38" s="1091"/>
    </row>
    <row r="39" spans="3:13" x14ac:dyDescent="0.2">
      <c r="C39" s="4" t="s">
        <v>387</v>
      </c>
      <c r="D39" s="4"/>
      <c r="E39" s="4"/>
      <c r="F39" s="4"/>
      <c r="G39" s="1091"/>
      <c r="H39" s="1091"/>
      <c r="I39" s="1091"/>
      <c r="J39" s="1091"/>
      <c r="K39" s="1091"/>
      <c r="L39" s="1091"/>
      <c r="M39" s="1091"/>
    </row>
    <row r="40" spans="3:13" x14ac:dyDescent="0.2">
      <c r="C40" s="4" t="s">
        <v>388</v>
      </c>
      <c r="D40" s="4"/>
      <c r="E40" s="4"/>
      <c r="F40" s="4"/>
      <c r="G40" s="1091"/>
      <c r="H40" s="1093"/>
      <c r="I40" s="1093"/>
      <c r="J40" s="1093"/>
      <c r="K40" s="1093"/>
      <c r="L40" s="1091"/>
      <c r="M40" s="1091"/>
    </row>
    <row r="41" spans="3:13" x14ac:dyDescent="0.2">
      <c r="C41" s="4" t="s">
        <v>389</v>
      </c>
      <c r="D41" s="4"/>
      <c r="E41" s="4"/>
      <c r="F41" s="4"/>
      <c r="G41" s="1091"/>
      <c r="H41" s="1091"/>
      <c r="I41" s="1093"/>
      <c r="J41" s="1093"/>
      <c r="K41" s="1093"/>
      <c r="L41" s="1091"/>
      <c r="M41" s="1091"/>
    </row>
    <row r="42" spans="3:13" x14ac:dyDescent="0.2">
      <c r="C42" s="4" t="s">
        <v>390</v>
      </c>
      <c r="D42" s="4"/>
      <c r="E42" s="4"/>
      <c r="F42" s="4"/>
      <c r="G42" s="1091"/>
      <c r="H42" s="1091"/>
      <c r="I42" s="1091"/>
      <c r="J42" s="1091"/>
      <c r="K42" s="1091"/>
      <c r="L42" s="1091"/>
      <c r="M42" s="1091"/>
    </row>
    <row r="43" spans="3:13" ht="27.15" customHeight="1" x14ac:dyDescent="0.2">
      <c r="C43" s="1136" t="s">
        <v>391</v>
      </c>
      <c r="D43" s="1136"/>
      <c r="E43" s="1136"/>
      <c r="F43" s="1136"/>
      <c r="G43" s="1136"/>
      <c r="H43" s="1136"/>
      <c r="I43" s="1136"/>
      <c r="J43" s="1136"/>
      <c r="K43" s="1136"/>
      <c r="L43" s="1136"/>
      <c r="M43" s="1094" t="s">
        <v>219</v>
      </c>
    </row>
    <row r="44" spans="3:13" ht="24" customHeight="1" x14ac:dyDescent="0.2">
      <c r="C44" s="1136" t="s">
        <v>392</v>
      </c>
      <c r="D44" s="1136"/>
      <c r="E44" s="1136"/>
      <c r="F44" s="1136"/>
      <c r="G44" s="1136"/>
      <c r="H44" s="1136"/>
      <c r="I44" s="1136"/>
      <c r="J44" s="1136"/>
      <c r="K44" s="1136"/>
      <c r="L44" s="1136"/>
      <c r="M44" s="1094" t="s">
        <v>219</v>
      </c>
    </row>
    <row r="45" spans="3:13" x14ac:dyDescent="0.2">
      <c r="C45" s="1084"/>
      <c r="D45" s="1084"/>
      <c r="E45" s="1084"/>
      <c r="F45" s="1084"/>
      <c r="G45" s="1095"/>
      <c r="H45" s="1095"/>
      <c r="I45" s="1095"/>
      <c r="J45" s="1095"/>
      <c r="K45" s="1095"/>
      <c r="L45" s="1095"/>
      <c r="M45" s="1094"/>
    </row>
    <row r="46" spans="3:13" x14ac:dyDescent="0.2">
      <c r="C46" s="4" t="s">
        <v>393</v>
      </c>
      <c r="D46" s="4"/>
      <c r="E46" s="1088"/>
      <c r="F46" s="4"/>
      <c r="G46" s="1092"/>
      <c r="H46" s="1091"/>
      <c r="I46" s="1091"/>
      <c r="J46" s="1091"/>
      <c r="K46" s="1091"/>
      <c r="L46" s="1091"/>
      <c r="M46" s="1096"/>
    </row>
    <row r="47" spans="3:13" x14ac:dyDescent="0.2">
      <c r="C47" s="1089" t="s">
        <v>394</v>
      </c>
      <c r="D47" s="1089"/>
      <c r="E47" s="1090"/>
      <c r="F47" s="1089"/>
      <c r="G47" s="1097"/>
      <c r="H47" s="1096"/>
      <c r="I47" s="1096"/>
      <c r="J47" s="1096"/>
      <c r="K47" s="1096"/>
      <c r="L47" s="1096"/>
      <c r="M47" s="1098"/>
    </row>
    <row r="48" spans="3:13" x14ac:dyDescent="0.2">
      <c r="C48" s="4" t="s">
        <v>374</v>
      </c>
      <c r="D48"/>
      <c r="E48"/>
      <c r="F48"/>
      <c r="G48"/>
      <c r="H48"/>
      <c r="I48"/>
      <c r="J48"/>
      <c r="K48"/>
      <c r="L48"/>
      <c r="M48"/>
    </row>
    <row r="49" spans="3:3" x14ac:dyDescent="0.2">
      <c r="C49" s="4"/>
    </row>
  </sheetData>
  <mergeCells count="9">
    <mergeCell ref="C43:L43"/>
    <mergeCell ref="C44:L44"/>
    <mergeCell ref="L3:M3"/>
    <mergeCell ref="C4:C5"/>
    <mergeCell ref="D4:E4"/>
    <mergeCell ref="F4:G4"/>
    <mergeCell ref="H4:I4"/>
    <mergeCell ref="J4:K4"/>
    <mergeCell ref="L4:M4"/>
  </mergeCells>
  <phoneticPr fontId="2"/>
  <printOptions horizontalCentered="1" verticalCentered="1"/>
  <pageMargins left="0.82677165354330717" right="0.35433070866141736" top="0.70866141732283472" bottom="0.39370078740157483" header="0.39370078740157483" footer="0.51181102362204722"/>
  <pageSetup paperSize="9" scale="83" orientation="landscape" blackAndWhite="1" cellComments="asDisplayed"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3"/>
  </sheetPr>
  <dimension ref="A1:N12"/>
  <sheetViews>
    <sheetView showGridLines="0" zoomScale="70" zoomScaleNormal="70" workbookViewId="0">
      <selection activeCell="C1" sqref="C1"/>
    </sheetView>
  </sheetViews>
  <sheetFormatPr defaultColWidth="9" defaultRowHeight="13" x14ac:dyDescent="0.2"/>
  <cols>
    <col min="1" max="1" width="9" style="149" customWidth="1"/>
    <col min="2" max="2" width="0.7265625" style="149" customWidth="1"/>
    <col min="3" max="3" width="12.36328125" style="819" customWidth="1"/>
    <col min="4" max="4" width="13.453125" style="819" customWidth="1"/>
    <col min="5" max="5" width="12.6328125" style="848" customWidth="1"/>
    <col min="6" max="6" width="6.6328125" style="848" customWidth="1"/>
    <col min="7" max="7" width="12.6328125" style="848" customWidth="1"/>
    <col min="8" max="8" width="6.08984375" style="848" customWidth="1"/>
    <col min="9" max="9" width="12.6328125" style="848" customWidth="1"/>
    <col min="10" max="10" width="6.08984375" style="848" customWidth="1"/>
    <col min="11" max="11" width="12.6328125" style="819" customWidth="1"/>
    <col min="12" max="12" width="6.08984375" style="819" customWidth="1"/>
    <col min="13" max="13" width="12.6328125" style="819" customWidth="1"/>
    <col min="14" max="14" width="6.08984375" style="819" customWidth="1"/>
    <col min="15" max="16384" width="9" style="819"/>
  </cols>
  <sheetData>
    <row r="1" spans="1:14" s="149" customFormat="1" ht="16.5" x14ac:dyDescent="0.25">
      <c r="A1" s="149" t="s">
        <v>258</v>
      </c>
      <c r="C1" s="5" t="s">
        <v>264</v>
      </c>
      <c r="F1" s="150"/>
      <c r="H1" s="150"/>
    </row>
    <row r="2" spans="1:14" ht="16.5" x14ac:dyDescent="0.2">
      <c r="A2" s="149" t="s">
        <v>259</v>
      </c>
      <c r="C2" s="1349" t="s">
        <v>234</v>
      </c>
      <c r="D2" s="1349"/>
      <c r="E2" s="1349"/>
      <c r="F2" s="1349"/>
      <c r="G2" s="817"/>
      <c r="H2" s="817"/>
      <c r="I2" s="817"/>
      <c r="J2" s="817"/>
      <c r="K2" s="818"/>
      <c r="L2" s="818"/>
      <c r="M2" s="818"/>
      <c r="N2" s="818"/>
    </row>
    <row r="3" spans="1:14" ht="13.5" thickBot="1" x14ac:dyDescent="0.25">
      <c r="C3" s="818"/>
      <c r="D3" s="818"/>
      <c r="E3" s="817"/>
      <c r="F3" s="817"/>
      <c r="G3" s="817"/>
      <c r="H3" s="817"/>
      <c r="I3" s="817"/>
      <c r="J3" s="817"/>
      <c r="K3" s="818"/>
      <c r="L3" s="820"/>
      <c r="M3" s="818"/>
      <c r="N3" s="433" t="s">
        <v>278</v>
      </c>
    </row>
    <row r="4" spans="1:14" ht="17.25" customHeight="1" x14ac:dyDescent="0.2">
      <c r="C4" s="1354" t="s">
        <v>0</v>
      </c>
      <c r="D4" s="1355"/>
      <c r="E4" s="1352" t="s">
        <v>319</v>
      </c>
      <c r="F4" s="1353"/>
      <c r="G4" s="1352" t="s">
        <v>327</v>
      </c>
      <c r="H4" s="1353"/>
      <c r="I4" s="1352" t="s">
        <v>347</v>
      </c>
      <c r="J4" s="1353"/>
      <c r="K4" s="1347" t="s">
        <v>366</v>
      </c>
      <c r="L4" s="1348"/>
      <c r="M4" s="1345" t="s">
        <v>367</v>
      </c>
      <c r="N4" s="1346"/>
    </row>
    <row r="5" spans="1:14" ht="17.25" customHeight="1" thickBot="1" x14ac:dyDescent="0.25">
      <c r="C5" s="1356"/>
      <c r="D5" s="1357"/>
      <c r="E5" s="821" t="s">
        <v>310</v>
      </c>
      <c r="F5" s="822" t="s">
        <v>2</v>
      </c>
      <c r="G5" s="821" t="s">
        <v>310</v>
      </c>
      <c r="H5" s="822" t="s">
        <v>2</v>
      </c>
      <c r="I5" s="822" t="s">
        <v>310</v>
      </c>
      <c r="J5" s="822" t="s">
        <v>2</v>
      </c>
      <c r="K5" s="823" t="s">
        <v>310</v>
      </c>
      <c r="L5" s="822" t="s">
        <v>2</v>
      </c>
      <c r="M5" s="821" t="s">
        <v>310</v>
      </c>
      <c r="N5" s="824" t="s">
        <v>2</v>
      </c>
    </row>
    <row r="6" spans="1:14" ht="14.25" customHeight="1" thickTop="1" x14ac:dyDescent="0.2">
      <c r="C6" s="1358" t="s">
        <v>140</v>
      </c>
      <c r="D6" s="825" t="s">
        <v>138</v>
      </c>
      <c r="E6" s="826">
        <v>85488</v>
      </c>
      <c r="F6" s="827">
        <v>100</v>
      </c>
      <c r="G6" s="828">
        <v>88484</v>
      </c>
      <c r="H6" s="827">
        <f>G6/E6*100</f>
        <v>103.50458543889201</v>
      </c>
      <c r="I6" s="828">
        <v>88776</v>
      </c>
      <c r="J6" s="827">
        <f>I6/E6*100</f>
        <v>103.84615384615385</v>
      </c>
      <c r="K6" s="828">
        <v>92192</v>
      </c>
      <c r="L6" s="827">
        <f>K6/E6*100</f>
        <v>107.84203630918961</v>
      </c>
      <c r="M6" s="828">
        <v>92480</v>
      </c>
      <c r="N6" s="829">
        <f>M6/E6*100</f>
        <v>108.17892569717387</v>
      </c>
    </row>
    <row r="7" spans="1:14" x14ac:dyDescent="0.2">
      <c r="C7" s="1359"/>
      <c r="D7" s="830" t="s">
        <v>139</v>
      </c>
      <c r="E7" s="831">
        <v>438154</v>
      </c>
      <c r="F7" s="827">
        <v>100</v>
      </c>
      <c r="G7" s="832">
        <v>560469</v>
      </c>
      <c r="H7" s="827">
        <f>G7/E7*100</f>
        <v>127.91598387781464</v>
      </c>
      <c r="I7" s="832">
        <v>507238</v>
      </c>
      <c r="J7" s="827">
        <f>I7/E7*100</f>
        <v>115.76705907055511</v>
      </c>
      <c r="K7" s="832">
        <v>493918</v>
      </c>
      <c r="L7" s="827">
        <f>K7/E7*100</f>
        <v>112.7270320480927</v>
      </c>
      <c r="M7" s="832">
        <v>453139</v>
      </c>
      <c r="N7" s="829">
        <f>M7/E7*100</f>
        <v>103.42003040027024</v>
      </c>
    </row>
    <row r="8" spans="1:14" ht="13.5" customHeight="1" x14ac:dyDescent="0.2">
      <c r="C8" s="1350" t="s">
        <v>141</v>
      </c>
      <c r="D8" s="833" t="s">
        <v>138</v>
      </c>
      <c r="E8" s="834">
        <v>154059</v>
      </c>
      <c r="F8" s="827">
        <v>100</v>
      </c>
      <c r="G8" s="768">
        <v>158301</v>
      </c>
      <c r="H8" s="827">
        <f>G8/E8*100</f>
        <v>102.75349054582985</v>
      </c>
      <c r="I8" s="768">
        <v>157516</v>
      </c>
      <c r="J8" s="827">
        <f>I8/E8*100</f>
        <v>102.24394550139881</v>
      </c>
      <c r="K8" s="768">
        <v>161893</v>
      </c>
      <c r="L8" s="827">
        <f>K8/E8*100</f>
        <v>105.08506481283145</v>
      </c>
      <c r="M8" s="768">
        <v>159558</v>
      </c>
      <c r="N8" s="829">
        <f>M8/E8*100</f>
        <v>103.56941171888691</v>
      </c>
    </row>
    <row r="9" spans="1:14" ht="13.5" thickBot="1" x14ac:dyDescent="0.25">
      <c r="C9" s="1351"/>
      <c r="D9" s="835" t="s">
        <v>139</v>
      </c>
      <c r="E9" s="836">
        <v>789607</v>
      </c>
      <c r="F9" s="837">
        <v>100</v>
      </c>
      <c r="G9" s="838">
        <v>1002699</v>
      </c>
      <c r="H9" s="837">
        <f>G9/E9*100</f>
        <v>126.98709611236983</v>
      </c>
      <c r="I9" s="838">
        <v>900001</v>
      </c>
      <c r="J9" s="837">
        <f>I9/E9*100</f>
        <v>113.98087909555005</v>
      </c>
      <c r="K9" s="838">
        <v>867338</v>
      </c>
      <c r="L9" s="837">
        <f>K9/E9*100</f>
        <v>109.84426429856877</v>
      </c>
      <c r="M9" s="838">
        <v>781809</v>
      </c>
      <c r="N9" s="839">
        <f>M9/E9*100</f>
        <v>99.012420102658666</v>
      </c>
    </row>
    <row r="10" spans="1:14" x14ac:dyDescent="0.2">
      <c r="C10" s="840"/>
      <c r="D10" s="841"/>
      <c r="E10" s="842"/>
      <c r="F10" s="842"/>
      <c r="G10" s="842"/>
      <c r="H10" s="843"/>
      <c r="I10" s="844"/>
      <c r="J10" s="844"/>
      <c r="K10" s="845"/>
      <c r="L10" s="845"/>
      <c r="M10" s="845"/>
      <c r="N10" s="845"/>
    </row>
    <row r="11" spans="1:14" x14ac:dyDescent="0.2">
      <c r="C11" s="846" t="s">
        <v>142</v>
      </c>
      <c r="D11" s="846"/>
      <c r="E11" s="844"/>
      <c r="F11" s="844"/>
      <c r="G11" s="844"/>
      <c r="H11" s="844"/>
      <c r="I11" s="844"/>
      <c r="J11" s="844"/>
      <c r="K11" s="846"/>
      <c r="L11" s="846"/>
      <c r="M11" s="846"/>
      <c r="N11" s="846"/>
    </row>
    <row r="12" spans="1:14" x14ac:dyDescent="0.2">
      <c r="C12" s="846"/>
      <c r="D12" s="846"/>
      <c r="E12" s="844"/>
      <c r="F12" s="844"/>
      <c r="G12" s="844"/>
      <c r="H12" s="844"/>
      <c r="I12" s="844"/>
      <c r="J12" s="847"/>
      <c r="K12" s="846"/>
      <c r="L12" s="846"/>
      <c r="M12" s="847"/>
      <c r="N12" s="846"/>
    </row>
  </sheetData>
  <mergeCells count="9">
    <mergeCell ref="M4:N4"/>
    <mergeCell ref="K4:L4"/>
    <mergeCell ref="C2:F2"/>
    <mergeCell ref="C8:C9"/>
    <mergeCell ref="G4:H4"/>
    <mergeCell ref="C4:D5"/>
    <mergeCell ref="I4:J4"/>
    <mergeCell ref="C6:C7"/>
    <mergeCell ref="E4:F4"/>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3"/>
  </sheetPr>
  <dimension ref="A1:M30"/>
  <sheetViews>
    <sheetView showGridLines="0" zoomScale="70" zoomScaleNormal="70" workbookViewId="0">
      <selection activeCell="C1" sqref="C1"/>
    </sheetView>
  </sheetViews>
  <sheetFormatPr defaultColWidth="9" defaultRowHeight="13" x14ac:dyDescent="0.2"/>
  <cols>
    <col min="1" max="1" width="9" style="149" customWidth="1"/>
    <col min="2" max="2" width="0.453125" style="149" customWidth="1"/>
    <col min="3" max="3" width="11" style="851" customWidth="1"/>
    <col min="4" max="4" width="9.6328125" style="880" customWidth="1"/>
    <col min="5" max="5" width="6.6328125" style="880" customWidth="1"/>
    <col min="6" max="6" width="9.6328125" style="880" customWidth="1"/>
    <col min="7" max="7" width="6.6328125" style="880" customWidth="1"/>
    <col min="8" max="8" width="9.6328125" style="880" customWidth="1"/>
    <col min="9" max="9" width="6.6328125" style="880" customWidth="1"/>
    <col min="10" max="10" width="9" style="851" customWidth="1"/>
    <col min="11" max="11" width="6.6328125" style="851" customWidth="1"/>
    <col min="12" max="12" width="9" style="851" customWidth="1"/>
    <col min="13" max="13" width="6.6328125" style="851" customWidth="1"/>
    <col min="14" max="16384" width="9" style="851"/>
  </cols>
  <sheetData>
    <row r="1" spans="1:13" s="149" customFormat="1" ht="16.5" x14ac:dyDescent="0.25">
      <c r="A1" s="149" t="s">
        <v>258</v>
      </c>
      <c r="C1" s="5" t="s">
        <v>264</v>
      </c>
      <c r="F1" s="150"/>
      <c r="H1" s="150"/>
    </row>
    <row r="2" spans="1:13" ht="16.5" x14ac:dyDescent="0.2">
      <c r="A2" s="149" t="s">
        <v>259</v>
      </c>
      <c r="C2" s="1362" t="s">
        <v>235</v>
      </c>
      <c r="D2" s="1362"/>
      <c r="E2" s="1362"/>
      <c r="F2" s="1362"/>
      <c r="G2" s="1362"/>
      <c r="H2" s="849"/>
      <c r="I2" s="849"/>
      <c r="J2" s="850"/>
      <c r="K2" s="850"/>
      <c r="L2" s="850"/>
      <c r="M2" s="850"/>
    </row>
    <row r="3" spans="1:13" ht="13.5" thickBot="1" x14ac:dyDescent="0.25">
      <c r="C3" s="850"/>
      <c r="D3" s="849"/>
      <c r="E3" s="849"/>
      <c r="F3" s="849"/>
      <c r="G3" s="849"/>
      <c r="H3" s="849"/>
      <c r="I3" s="849"/>
      <c r="J3" s="852"/>
      <c r="K3" s="853"/>
      <c r="L3" s="852"/>
      <c r="M3" s="853" t="s">
        <v>270</v>
      </c>
    </row>
    <row r="4" spans="1:13" ht="17.25" customHeight="1" x14ac:dyDescent="0.2">
      <c r="C4" s="1363" t="s">
        <v>0</v>
      </c>
      <c r="D4" s="1368" t="s">
        <v>319</v>
      </c>
      <c r="E4" s="1367"/>
      <c r="F4" s="1366" t="s">
        <v>327</v>
      </c>
      <c r="G4" s="1367"/>
      <c r="H4" s="1366" t="s">
        <v>347</v>
      </c>
      <c r="I4" s="1367"/>
      <c r="J4" s="1360" t="s">
        <v>366</v>
      </c>
      <c r="K4" s="1365"/>
      <c r="L4" s="1360" t="s">
        <v>367</v>
      </c>
      <c r="M4" s="1361"/>
    </row>
    <row r="5" spans="1:13" ht="17.25" customHeight="1" thickBot="1" x14ac:dyDescent="0.25">
      <c r="C5" s="1364"/>
      <c r="D5" s="854" t="s">
        <v>224</v>
      </c>
      <c r="E5" s="854" t="s">
        <v>2</v>
      </c>
      <c r="F5" s="855" t="s">
        <v>224</v>
      </c>
      <c r="G5" s="854" t="s">
        <v>2</v>
      </c>
      <c r="H5" s="854" t="s">
        <v>224</v>
      </c>
      <c r="I5" s="855" t="s">
        <v>2</v>
      </c>
      <c r="J5" s="855" t="s">
        <v>311</v>
      </c>
      <c r="K5" s="856" t="s">
        <v>2</v>
      </c>
      <c r="L5" s="854" t="s">
        <v>311</v>
      </c>
      <c r="M5" s="857" t="s">
        <v>2</v>
      </c>
    </row>
    <row r="6" spans="1:13" ht="13.5" thickTop="1" x14ac:dyDescent="0.2">
      <c r="C6" s="858" t="s">
        <v>143</v>
      </c>
      <c r="D6" s="826">
        <v>10008</v>
      </c>
      <c r="E6" s="859">
        <v>100</v>
      </c>
      <c r="F6" s="860">
        <v>9744</v>
      </c>
      <c r="G6" s="859">
        <f>F6/D6*100</f>
        <v>97.362110311750598</v>
      </c>
      <c r="H6" s="771">
        <v>9570</v>
      </c>
      <c r="I6" s="859">
        <f>H6/D6*100</f>
        <v>95.623501199040774</v>
      </c>
      <c r="J6" s="771">
        <v>9546</v>
      </c>
      <c r="K6" s="861">
        <f>J6/D6*100</f>
        <v>95.383693045563547</v>
      </c>
      <c r="L6" s="771">
        <v>8812</v>
      </c>
      <c r="M6" s="862">
        <f>L6/D6*100</f>
        <v>88.049560351718625</v>
      </c>
    </row>
    <row r="7" spans="1:13" ht="13.5" thickBot="1" x14ac:dyDescent="0.25">
      <c r="C7" s="863" t="s">
        <v>144</v>
      </c>
      <c r="D7" s="864">
        <v>14102</v>
      </c>
      <c r="E7" s="865">
        <v>100</v>
      </c>
      <c r="F7" s="866">
        <v>14126</v>
      </c>
      <c r="G7" s="867">
        <f>F7/D7*100</f>
        <v>100.17018862572684</v>
      </c>
      <c r="H7" s="781">
        <v>14373</v>
      </c>
      <c r="I7" s="867">
        <f>H7/D7*100</f>
        <v>101.92171323216566</v>
      </c>
      <c r="J7" s="781">
        <v>14639</v>
      </c>
      <c r="K7" s="868">
        <f>J7/D7*100</f>
        <v>103.80797050063822</v>
      </c>
      <c r="L7" s="781">
        <v>16181</v>
      </c>
      <c r="M7" s="869">
        <f>L7/D7*100</f>
        <v>114.74258970358815</v>
      </c>
    </row>
    <row r="8" spans="1:13" ht="14" thickTop="1" thickBot="1" x14ac:dyDescent="0.25">
      <c r="C8" s="870" t="s">
        <v>46</v>
      </c>
      <c r="D8" s="871">
        <f>SUM(D6:D7)</f>
        <v>24110</v>
      </c>
      <c r="E8" s="872">
        <v>100</v>
      </c>
      <c r="F8" s="788">
        <f>SUM(F6:F7)</f>
        <v>23870</v>
      </c>
      <c r="G8" s="873">
        <f>F8/D8*100</f>
        <v>99.00456242223143</v>
      </c>
      <c r="H8" s="788">
        <f>SUM(H6:H7)</f>
        <v>23943</v>
      </c>
      <c r="I8" s="873">
        <f>H8/D8*100</f>
        <v>99.307341352136049</v>
      </c>
      <c r="J8" s="874">
        <f>SUM(J6:J7)</f>
        <v>24185</v>
      </c>
      <c r="K8" s="875">
        <f>J8/D8*100</f>
        <v>100.31107424305267</v>
      </c>
      <c r="L8" s="874">
        <f>SUM(L6:L7)</f>
        <v>24993</v>
      </c>
      <c r="M8" s="876">
        <f>L8/D8*100</f>
        <v>103.66238075487351</v>
      </c>
    </row>
    <row r="9" spans="1:13" x14ac:dyDescent="0.2">
      <c r="C9" s="877"/>
      <c r="D9" s="877"/>
      <c r="E9" s="877"/>
      <c r="F9" s="877"/>
      <c r="G9" s="878"/>
      <c r="H9" s="877"/>
      <c r="I9" s="877"/>
      <c r="J9" s="877"/>
      <c r="K9" s="877"/>
      <c r="L9" s="877"/>
      <c r="M9" s="877"/>
    </row>
    <row r="10" spans="1:13" x14ac:dyDescent="0.2">
      <c r="C10" s="850"/>
      <c r="D10" s="849"/>
      <c r="E10" s="849"/>
      <c r="F10" s="849"/>
      <c r="G10" s="849"/>
      <c r="H10" s="849"/>
      <c r="I10" s="879"/>
      <c r="J10" s="850"/>
      <c r="K10" s="850"/>
      <c r="L10" s="850"/>
      <c r="M10" s="879"/>
    </row>
    <row r="30" spans="1:1" x14ac:dyDescent="0.2">
      <c r="A30" s="149" t="s">
        <v>260</v>
      </c>
    </row>
  </sheetData>
  <mergeCells count="7">
    <mergeCell ref="L4:M4"/>
    <mergeCell ref="C2:G2"/>
    <mergeCell ref="C4:C5"/>
    <mergeCell ref="J4:K4"/>
    <mergeCell ref="H4:I4"/>
    <mergeCell ref="F4:G4"/>
    <mergeCell ref="D4:E4"/>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3"/>
  </sheetPr>
  <dimension ref="A1:J11"/>
  <sheetViews>
    <sheetView showGridLines="0" zoomScaleNormal="100" workbookViewId="0">
      <selection activeCell="B1" sqref="B1"/>
    </sheetView>
  </sheetViews>
  <sheetFormatPr defaultColWidth="9" defaultRowHeight="13" x14ac:dyDescent="0.2"/>
  <cols>
    <col min="1" max="1" width="9" style="149" customWidth="1"/>
    <col min="2" max="2" width="1.54296875" style="149" customWidth="1"/>
    <col min="3" max="3" width="26.6328125" style="885" customWidth="1"/>
    <col min="4" max="5" width="14.6328125" style="901" customWidth="1"/>
    <col min="6" max="6" width="14.6328125" style="885" customWidth="1"/>
    <col min="7" max="8" width="14.6328125" style="916" customWidth="1"/>
    <col min="9" max="9" width="15.36328125" style="885" customWidth="1"/>
    <col min="10" max="16384" width="9" style="885"/>
  </cols>
  <sheetData>
    <row r="1" spans="1:10" s="149" customFormat="1" x14ac:dyDescent="0.2">
      <c r="A1" s="149" t="s">
        <v>258</v>
      </c>
      <c r="C1" s="881" t="s">
        <v>264</v>
      </c>
      <c r="F1" s="150"/>
      <c r="G1" s="152"/>
      <c r="H1" s="151"/>
    </row>
    <row r="2" spans="1:10" ht="16.5" x14ac:dyDescent="0.2">
      <c r="A2" s="149" t="s">
        <v>259</v>
      </c>
      <c r="C2" s="882" t="s">
        <v>236</v>
      </c>
      <c r="D2" s="883"/>
      <c r="E2" s="883"/>
      <c r="F2" s="884"/>
      <c r="G2" s="884"/>
      <c r="H2" s="884"/>
      <c r="I2" s="884"/>
      <c r="J2" s="884"/>
    </row>
    <row r="3" spans="1:10" x14ac:dyDescent="0.2">
      <c r="C3" s="886"/>
      <c r="D3" s="886"/>
      <c r="E3" s="886"/>
      <c r="F3" s="886"/>
      <c r="G3" s="886"/>
      <c r="H3" s="886"/>
      <c r="I3" s="884"/>
      <c r="J3" s="884"/>
    </row>
    <row r="4" spans="1:10" ht="13.5" thickBot="1" x14ac:dyDescent="0.25">
      <c r="C4" s="887" t="s">
        <v>145</v>
      </c>
      <c r="D4" s="888"/>
      <c r="E4" s="888"/>
      <c r="F4" s="889"/>
      <c r="G4" s="890"/>
      <c r="H4" s="890"/>
      <c r="I4" s="884"/>
      <c r="J4" s="884"/>
    </row>
    <row r="5" spans="1:10" ht="13.5" thickBot="1" x14ac:dyDescent="0.25">
      <c r="C5" s="891" t="s">
        <v>0</v>
      </c>
      <c r="D5" s="892" t="s">
        <v>305</v>
      </c>
      <c r="E5" s="893" t="s">
        <v>321</v>
      </c>
      <c r="F5" s="893" t="s">
        <v>348</v>
      </c>
      <c r="G5" s="894" t="s">
        <v>366</v>
      </c>
      <c r="H5" s="238" t="s">
        <v>368</v>
      </c>
      <c r="I5" s="884"/>
    </row>
    <row r="6" spans="1:10" s="901" customFormat="1" ht="13.5" thickTop="1" x14ac:dyDescent="0.2">
      <c r="A6" s="149"/>
      <c r="B6" s="149"/>
      <c r="C6" s="895" t="s">
        <v>146</v>
      </c>
      <c r="D6" s="896">
        <v>370579</v>
      </c>
      <c r="E6" s="897">
        <v>340962</v>
      </c>
      <c r="F6" s="898">
        <v>337111</v>
      </c>
      <c r="G6" s="899">
        <v>350600</v>
      </c>
      <c r="H6" s="900">
        <v>320208</v>
      </c>
      <c r="I6" s="883"/>
    </row>
    <row r="7" spans="1:10" s="907" customFormat="1" x14ac:dyDescent="0.2">
      <c r="A7" s="149"/>
      <c r="B7" s="149"/>
      <c r="C7" s="902" t="s">
        <v>147</v>
      </c>
      <c r="D7" s="903">
        <v>113.84</v>
      </c>
      <c r="E7" s="904">
        <v>113.84</v>
      </c>
      <c r="F7" s="903">
        <v>122.44</v>
      </c>
      <c r="G7" s="904">
        <v>131.04</v>
      </c>
      <c r="H7" s="905">
        <v>131.04</v>
      </c>
      <c r="I7" s="906"/>
    </row>
    <row r="8" spans="1:10" s="907" customFormat="1" ht="13.5" thickBot="1" x14ac:dyDescent="0.25">
      <c r="A8" s="149"/>
      <c r="B8" s="149"/>
      <c r="C8" s="908" t="s">
        <v>148</v>
      </c>
      <c r="D8" s="909">
        <v>5.69</v>
      </c>
      <c r="E8" s="910">
        <v>5.69</v>
      </c>
      <c r="F8" s="909">
        <v>6.12</v>
      </c>
      <c r="G8" s="910">
        <v>6.55</v>
      </c>
      <c r="H8" s="911">
        <v>6.55</v>
      </c>
      <c r="I8" s="912"/>
    </row>
    <row r="9" spans="1:10" x14ac:dyDescent="0.2">
      <c r="C9" s="913"/>
      <c r="D9" s="913"/>
      <c r="E9" s="913"/>
      <c r="F9" s="913"/>
      <c r="G9" s="913"/>
      <c r="H9" s="913"/>
      <c r="I9" s="884"/>
      <c r="J9" s="884"/>
    </row>
    <row r="10" spans="1:10" x14ac:dyDescent="0.2">
      <c r="C10" s="914" t="s">
        <v>349</v>
      </c>
      <c r="D10" s="915"/>
      <c r="E10" s="915"/>
      <c r="F10" s="915"/>
      <c r="G10" s="915"/>
      <c r="H10" s="915"/>
      <c r="I10" s="884"/>
      <c r="J10" s="884"/>
    </row>
    <row r="11" spans="1:10" x14ac:dyDescent="0.2">
      <c r="C11" s="1369"/>
      <c r="D11" s="1370"/>
      <c r="E11" s="1370"/>
      <c r="F11" s="1370"/>
      <c r="G11" s="1370"/>
      <c r="H11" s="1370"/>
    </row>
  </sheetData>
  <mergeCells count="1">
    <mergeCell ref="C11:H11"/>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3"/>
  </sheetPr>
  <dimension ref="A1:R14"/>
  <sheetViews>
    <sheetView showGridLines="0" zoomScale="70" zoomScaleNormal="70" workbookViewId="0">
      <selection activeCell="C3" sqref="C3"/>
    </sheetView>
  </sheetViews>
  <sheetFormatPr defaultColWidth="9" defaultRowHeight="13" x14ac:dyDescent="0.2"/>
  <cols>
    <col min="1" max="1" width="9" style="149" customWidth="1"/>
    <col min="2" max="2" width="0.6328125" style="149" customWidth="1"/>
    <col min="3" max="3" width="10.453125" style="918" customWidth="1"/>
    <col min="4" max="4" width="12.6328125" style="963" customWidth="1"/>
    <col min="5" max="5" width="6.90625" style="964" customWidth="1"/>
    <col min="6" max="6" width="4.90625" style="965" customWidth="1"/>
    <col min="7" max="7" width="12.6328125" style="963" customWidth="1"/>
    <col min="8" max="8" width="7.90625" style="966" bestFit="1" customWidth="1"/>
    <col min="9" max="9" width="6.453125" style="965" bestFit="1" customWidth="1"/>
    <col min="10" max="10" width="12.6328125" style="963" customWidth="1"/>
    <col min="11" max="11" width="7.90625" style="966" customWidth="1"/>
    <col min="12" max="12" width="4.90625" style="968" customWidth="1"/>
    <col min="13" max="13" width="12.6328125" style="918" customWidth="1"/>
    <col min="14" max="14" width="7.90625" style="918" customWidth="1"/>
    <col min="15" max="15" width="4.90625" style="918" customWidth="1"/>
    <col min="16" max="16" width="12.6328125" style="918" customWidth="1"/>
    <col min="17" max="17" width="7.90625" style="918" customWidth="1"/>
    <col min="18" max="18" width="4.90625" style="918" customWidth="1"/>
    <col min="19" max="16384" width="9" style="918"/>
  </cols>
  <sheetData>
    <row r="1" spans="1:18" s="149" customFormat="1" ht="16.5" x14ac:dyDescent="0.25">
      <c r="A1" s="149" t="s">
        <v>258</v>
      </c>
      <c r="C1" s="5" t="s">
        <v>267</v>
      </c>
      <c r="F1" s="150"/>
      <c r="H1" s="150"/>
    </row>
    <row r="2" spans="1:18" ht="16.5" x14ac:dyDescent="0.2">
      <c r="A2" s="149" t="s">
        <v>259</v>
      </c>
      <c r="C2" s="1374" t="s">
        <v>237</v>
      </c>
      <c r="D2" s="1374"/>
      <c r="E2" s="1374"/>
      <c r="F2" s="1374"/>
      <c r="G2" s="1374"/>
      <c r="H2" s="1374"/>
      <c r="I2" s="1374"/>
      <c r="J2" s="1374"/>
      <c r="K2" s="1374"/>
      <c r="L2" s="1374"/>
      <c r="M2" s="1374"/>
      <c r="N2" s="917"/>
      <c r="O2" s="917"/>
      <c r="P2" s="917"/>
      <c r="Q2" s="917"/>
      <c r="R2" s="917"/>
    </row>
    <row r="3" spans="1:18" ht="13.5" thickBot="1" x14ac:dyDescent="0.25">
      <c r="C3" s="917"/>
      <c r="D3" s="919"/>
      <c r="E3" s="920"/>
      <c r="F3" s="921"/>
      <c r="G3" s="919"/>
      <c r="H3" s="922"/>
      <c r="I3" s="921"/>
      <c r="J3" s="919"/>
      <c r="K3" s="922"/>
      <c r="L3" s="923"/>
      <c r="M3" s="917"/>
      <c r="N3" s="917"/>
      <c r="O3" s="924"/>
      <c r="P3" s="917"/>
      <c r="Q3" s="917"/>
      <c r="R3" s="433" t="s">
        <v>243</v>
      </c>
    </row>
    <row r="4" spans="1:18" x14ac:dyDescent="0.2">
      <c r="C4" s="1377" t="s">
        <v>0</v>
      </c>
      <c r="D4" s="1379" t="s">
        <v>299</v>
      </c>
      <c r="E4" s="1371"/>
      <c r="F4" s="1376"/>
      <c r="G4" s="1375" t="s">
        <v>320</v>
      </c>
      <c r="H4" s="1371"/>
      <c r="I4" s="1376"/>
      <c r="J4" s="1375" t="s">
        <v>327</v>
      </c>
      <c r="K4" s="1371"/>
      <c r="L4" s="1376"/>
      <c r="M4" s="1375" t="s">
        <v>346</v>
      </c>
      <c r="N4" s="1371"/>
      <c r="O4" s="1376"/>
      <c r="P4" s="1371" t="s">
        <v>364</v>
      </c>
      <c r="Q4" s="1371"/>
      <c r="R4" s="1372"/>
    </row>
    <row r="5" spans="1:18" ht="13.5" thickBot="1" x14ac:dyDescent="0.25">
      <c r="C5" s="1378"/>
      <c r="D5" s="925" t="s">
        <v>312</v>
      </c>
      <c r="E5" s="926" t="s">
        <v>10</v>
      </c>
      <c r="F5" s="927" t="s">
        <v>2</v>
      </c>
      <c r="G5" s="925" t="s">
        <v>312</v>
      </c>
      <c r="H5" s="926" t="s">
        <v>10</v>
      </c>
      <c r="I5" s="927" t="s">
        <v>2</v>
      </c>
      <c r="J5" s="928" t="s">
        <v>312</v>
      </c>
      <c r="K5" s="926" t="s">
        <v>10</v>
      </c>
      <c r="L5" s="927" t="s">
        <v>2</v>
      </c>
      <c r="M5" s="928" t="s">
        <v>312</v>
      </c>
      <c r="N5" s="926" t="s">
        <v>10</v>
      </c>
      <c r="O5" s="927" t="s">
        <v>2</v>
      </c>
      <c r="P5" s="925" t="s">
        <v>312</v>
      </c>
      <c r="Q5" s="926" t="s">
        <v>10</v>
      </c>
      <c r="R5" s="929" t="s">
        <v>2</v>
      </c>
    </row>
    <row r="6" spans="1:18" ht="13.5" thickTop="1" x14ac:dyDescent="0.2">
      <c r="C6" s="930" t="s">
        <v>150</v>
      </c>
      <c r="D6" s="931">
        <v>329307975</v>
      </c>
      <c r="E6" s="932">
        <f>D6/D9*100</f>
        <v>82.895256691960313</v>
      </c>
      <c r="F6" s="933">
        <v>100</v>
      </c>
      <c r="G6" s="931">
        <v>326136007</v>
      </c>
      <c r="H6" s="932">
        <f>G6/G9*100</f>
        <v>82.415571031642045</v>
      </c>
      <c r="I6" s="934">
        <f>G6/D6*100</f>
        <v>99.036777654716673</v>
      </c>
      <c r="J6" s="931">
        <v>322102469</v>
      </c>
      <c r="K6" s="932">
        <f>J6/J9*100</f>
        <v>81.813643182753907</v>
      </c>
      <c r="L6" s="935">
        <f>J6/D6*100</f>
        <v>97.811924840265405</v>
      </c>
      <c r="M6" s="931">
        <v>312936273</v>
      </c>
      <c r="N6" s="932">
        <f>(M6/(M6+M7+M8))*100</f>
        <v>81.197047997824413</v>
      </c>
      <c r="O6" s="934">
        <f>M6/D6*100</f>
        <v>95.028452620984964</v>
      </c>
      <c r="P6" s="936"/>
      <c r="Q6" s="936"/>
      <c r="R6" s="937"/>
    </row>
    <row r="7" spans="1:18" x14ac:dyDescent="0.2">
      <c r="C7" s="938" t="s">
        <v>151</v>
      </c>
      <c r="D7" s="255">
        <v>43314181</v>
      </c>
      <c r="E7" s="939">
        <f>D7/D9*100</f>
        <v>10.903289397704473</v>
      </c>
      <c r="F7" s="940">
        <v>100</v>
      </c>
      <c r="G7" s="255">
        <v>43978502</v>
      </c>
      <c r="H7" s="939">
        <f>G7/G9*100</f>
        <v>11.113502580677061</v>
      </c>
      <c r="I7" s="935">
        <f>G7/D7*100</f>
        <v>101.53372633318405</v>
      </c>
      <c r="J7" s="255">
        <v>45111961</v>
      </c>
      <c r="K7" s="939">
        <f>J7/J9*100</f>
        <v>11.45838432094822</v>
      </c>
      <c r="L7" s="935">
        <f>J7/D7*100</f>
        <v>104.15055752756817</v>
      </c>
      <c r="M7" s="255">
        <v>45617947</v>
      </c>
      <c r="N7" s="939">
        <f>(M7/(M6+M7+M8))*100</f>
        <v>11.836411920586816</v>
      </c>
      <c r="O7" s="940">
        <f>M7/D7*100</f>
        <v>105.31873383453794</v>
      </c>
      <c r="P7" s="255">
        <v>47925683</v>
      </c>
      <c r="Q7" s="941">
        <f>P7/P9*100</f>
        <v>63.166290914418042</v>
      </c>
      <c r="R7" s="942">
        <f>P7/D7*100</f>
        <v>110.64663325851643</v>
      </c>
    </row>
    <row r="8" spans="1:18" ht="13.5" thickBot="1" x14ac:dyDescent="0.25">
      <c r="C8" s="943" t="s">
        <v>11</v>
      </c>
      <c r="D8" s="309">
        <v>24635767</v>
      </c>
      <c r="E8" s="944">
        <f>D8/D9*100</f>
        <v>6.2014539103352257</v>
      </c>
      <c r="F8" s="945">
        <v>100</v>
      </c>
      <c r="G8" s="309">
        <v>25606837</v>
      </c>
      <c r="H8" s="944">
        <f>G8/G9*100</f>
        <v>6.4709263876808905</v>
      </c>
      <c r="I8" s="946">
        <f>G8/D8*100</f>
        <v>103.94170800527543</v>
      </c>
      <c r="J8" s="309">
        <v>26488205</v>
      </c>
      <c r="K8" s="944">
        <f>J8/J9*100</f>
        <v>6.7279724962978724</v>
      </c>
      <c r="L8" s="946">
        <f>J8/D8*100</f>
        <v>107.51930313352941</v>
      </c>
      <c r="M8" s="309">
        <v>26849290</v>
      </c>
      <c r="N8" s="947">
        <f>(M8/(M6+M7+M8))*100</f>
        <v>6.966540081588775</v>
      </c>
      <c r="O8" s="945">
        <f>M8/D8*100</f>
        <v>108.98499730087559</v>
      </c>
      <c r="P8" s="309">
        <v>27946562</v>
      </c>
      <c r="Q8" s="947">
        <f>P8/P9*100</f>
        <v>36.833709085581958</v>
      </c>
      <c r="R8" s="948">
        <f>P8/D8*100</f>
        <v>113.43897675278387</v>
      </c>
    </row>
    <row r="9" spans="1:18" ht="14" thickTop="1" thickBot="1" x14ac:dyDescent="0.25">
      <c r="C9" s="949" t="s">
        <v>46</v>
      </c>
      <c r="D9" s="266">
        <f>SUM(D6:D8)</f>
        <v>397257923</v>
      </c>
      <c r="E9" s="950">
        <f>SUM(E6:E8)</f>
        <v>100.00000000000001</v>
      </c>
      <c r="F9" s="951">
        <v>100</v>
      </c>
      <c r="G9" s="263">
        <f>G6+G7+G8</f>
        <v>395721346</v>
      </c>
      <c r="H9" s="950">
        <f>SUM(H6:H8)</f>
        <v>100</v>
      </c>
      <c r="I9" s="951">
        <f>G9/D9*100</f>
        <v>99.613204190266075</v>
      </c>
      <c r="J9" s="263">
        <f>J6+J7+J8</f>
        <v>393702635</v>
      </c>
      <c r="K9" s="950">
        <f>SUM(K6:K8)</f>
        <v>100</v>
      </c>
      <c r="L9" s="952">
        <f>J9/D9*100</f>
        <v>99.105042896778173</v>
      </c>
      <c r="M9" s="266">
        <f>SUM(M6:M8)</f>
        <v>385403510</v>
      </c>
      <c r="N9" s="950">
        <f>N6+N7+N8</f>
        <v>100</v>
      </c>
      <c r="O9" s="934">
        <f>M9/D9*100</f>
        <v>97.015940447335012</v>
      </c>
      <c r="P9" s="263">
        <f>SUM(P6:P8)</f>
        <v>75872245</v>
      </c>
      <c r="Q9" s="950">
        <f>Q7+Q8</f>
        <v>100</v>
      </c>
      <c r="R9" s="953" t="s">
        <v>313</v>
      </c>
    </row>
    <row r="10" spans="1:18" x14ac:dyDescent="0.2">
      <c r="C10" s="954"/>
      <c r="D10" s="954"/>
      <c r="E10" s="954"/>
      <c r="F10" s="954"/>
      <c r="G10" s="954"/>
      <c r="H10" s="954"/>
      <c r="I10" s="954"/>
      <c r="J10" s="954"/>
      <c r="K10" s="954"/>
      <c r="L10" s="954"/>
      <c r="M10" s="954"/>
      <c r="N10" s="954"/>
      <c r="O10" s="955"/>
      <c r="P10" s="954"/>
      <c r="Q10" s="954"/>
      <c r="R10" s="954"/>
    </row>
    <row r="11" spans="1:18" x14ac:dyDescent="0.2">
      <c r="C11" s="956" t="s">
        <v>350</v>
      </c>
      <c r="D11" s="956"/>
      <c r="E11" s="956"/>
      <c r="F11" s="956"/>
      <c r="G11" s="956"/>
      <c r="H11" s="956"/>
      <c r="I11" s="956"/>
      <c r="J11" s="956"/>
      <c r="K11" s="957"/>
      <c r="L11" s="958"/>
      <c r="M11" s="959"/>
      <c r="N11" s="1380" t="s">
        <v>288</v>
      </c>
      <c r="O11" s="1381"/>
      <c r="P11" s="1381"/>
      <c r="Q11" s="1381"/>
      <c r="R11" s="1381"/>
    </row>
    <row r="12" spans="1:18" x14ac:dyDescent="0.2">
      <c r="C12" s="1373"/>
      <c r="D12" s="1373"/>
      <c r="E12" s="1373"/>
      <c r="F12" s="1373"/>
      <c r="G12" s="1373"/>
      <c r="H12" s="1373"/>
      <c r="I12" s="1373"/>
      <c r="J12" s="1373"/>
      <c r="K12" s="960"/>
      <c r="L12" s="961"/>
      <c r="M12" s="962"/>
      <c r="N12" s="962"/>
      <c r="O12" s="962"/>
      <c r="P12" s="962"/>
      <c r="Q12" s="962"/>
      <c r="R12" s="962"/>
    </row>
    <row r="14" spans="1:18" x14ac:dyDescent="0.2">
      <c r="L14" s="967"/>
    </row>
  </sheetData>
  <mergeCells count="9">
    <mergeCell ref="P4:R4"/>
    <mergeCell ref="C12:J12"/>
    <mergeCell ref="C2:M2"/>
    <mergeCell ref="M4:O4"/>
    <mergeCell ref="J4:L4"/>
    <mergeCell ref="C4:C5"/>
    <mergeCell ref="G4:I4"/>
    <mergeCell ref="D4:F4"/>
    <mergeCell ref="N11:R11"/>
  </mergeCells>
  <phoneticPr fontId="2"/>
  <printOptions horizontalCentered="1" verticalCentered="1"/>
  <pageMargins left="0.75" right="0.75" top="1" bottom="1" header="0.51200000000000001" footer="0.51200000000000001"/>
  <pageSetup paperSize="9" scale="90"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3"/>
  </sheetPr>
  <dimension ref="A1:O23"/>
  <sheetViews>
    <sheetView showGridLines="0" zoomScale="70" zoomScaleNormal="70" workbookViewId="0">
      <selection activeCell="C1" sqref="C1"/>
    </sheetView>
  </sheetViews>
  <sheetFormatPr defaultColWidth="9" defaultRowHeight="13" x14ac:dyDescent="0.2"/>
  <cols>
    <col min="1" max="1" width="9" style="149" customWidth="1"/>
    <col min="2" max="2" width="1.08984375" style="149" customWidth="1"/>
    <col min="3" max="3" width="2.90625" style="972" customWidth="1"/>
    <col min="4" max="4" width="7" style="972" customWidth="1"/>
    <col min="5" max="5" width="20.90625" style="972" customWidth="1"/>
    <col min="6" max="6" width="12.08984375" style="1024" customWidth="1"/>
    <col min="7" max="7" width="7.6328125" style="1024" customWidth="1"/>
    <col min="8" max="8" width="12.08984375" style="1024" customWidth="1"/>
    <col min="9" max="9" width="7.453125" style="1024" customWidth="1"/>
    <col min="10" max="10" width="12.08984375" style="1024" customWidth="1"/>
    <col min="11" max="11" width="7.453125" style="1024" customWidth="1"/>
    <col min="12" max="12" width="12.08984375" style="972" customWidth="1"/>
    <col min="13" max="13" width="7.453125" style="972" customWidth="1"/>
    <col min="14" max="14" width="12.08984375" style="1021" customWidth="1"/>
    <col min="15" max="15" width="7.453125" style="1021" customWidth="1"/>
    <col min="16" max="16" width="11.36328125" style="972" bestFit="1" customWidth="1"/>
    <col min="17" max="16384" width="9" style="972"/>
  </cols>
  <sheetData>
    <row r="1" spans="1:15" s="149" customFormat="1" x14ac:dyDescent="0.2">
      <c r="A1" s="149" t="s">
        <v>258</v>
      </c>
      <c r="C1" s="881" t="s">
        <v>289</v>
      </c>
      <c r="F1" s="150"/>
      <c r="H1" s="150"/>
      <c r="N1" s="152"/>
      <c r="O1" s="152"/>
    </row>
    <row r="2" spans="1:15" ht="16.5" x14ac:dyDescent="0.2">
      <c r="A2" s="149" t="s">
        <v>259</v>
      </c>
      <c r="C2" s="969" t="s">
        <v>238</v>
      </c>
      <c r="D2" s="970"/>
      <c r="E2" s="970"/>
      <c r="F2" s="971"/>
      <c r="G2" s="971"/>
      <c r="H2" s="971"/>
      <c r="I2" s="971"/>
      <c r="J2" s="971"/>
      <c r="K2" s="971"/>
      <c r="L2" s="970"/>
      <c r="M2" s="970"/>
      <c r="N2" s="970"/>
      <c r="O2" s="970"/>
    </row>
    <row r="3" spans="1:15" ht="13.5" thickBot="1" x14ac:dyDescent="0.25">
      <c r="C3" s="970"/>
      <c r="D3" s="970"/>
      <c r="E3" s="970"/>
      <c r="F3" s="971"/>
      <c r="G3" s="971"/>
      <c r="H3" s="971"/>
      <c r="I3" s="971"/>
      <c r="J3" s="971"/>
      <c r="K3" s="971"/>
      <c r="L3" s="970"/>
      <c r="M3" s="973"/>
      <c r="N3" s="970"/>
      <c r="O3" s="433" t="s">
        <v>243</v>
      </c>
    </row>
    <row r="4" spans="1:15" ht="13.5" customHeight="1" x14ac:dyDescent="0.2">
      <c r="C4" s="1400" t="s">
        <v>0</v>
      </c>
      <c r="D4" s="1401"/>
      <c r="E4" s="1402"/>
      <c r="F4" s="1406" t="s">
        <v>287</v>
      </c>
      <c r="G4" s="1407"/>
      <c r="H4" s="1406" t="s">
        <v>298</v>
      </c>
      <c r="I4" s="1407"/>
      <c r="J4" s="1406" t="s">
        <v>319</v>
      </c>
      <c r="K4" s="1407"/>
      <c r="L4" s="1399" t="s">
        <v>351</v>
      </c>
      <c r="M4" s="1399"/>
      <c r="N4" s="1406" t="s">
        <v>369</v>
      </c>
      <c r="O4" s="1408"/>
    </row>
    <row r="5" spans="1:15" ht="13.5" thickBot="1" x14ac:dyDescent="0.25">
      <c r="C5" s="1403"/>
      <c r="D5" s="1404"/>
      <c r="E5" s="1405"/>
      <c r="F5" s="974" t="s">
        <v>149</v>
      </c>
      <c r="G5" s="975" t="s">
        <v>2</v>
      </c>
      <c r="H5" s="974" t="s">
        <v>149</v>
      </c>
      <c r="I5" s="975" t="s">
        <v>2</v>
      </c>
      <c r="J5" s="974" t="s">
        <v>149</v>
      </c>
      <c r="K5" s="975" t="s">
        <v>2</v>
      </c>
      <c r="L5" s="974" t="s">
        <v>149</v>
      </c>
      <c r="M5" s="976" t="s">
        <v>2</v>
      </c>
      <c r="N5" s="977" t="s">
        <v>149</v>
      </c>
      <c r="O5" s="978" t="s">
        <v>2</v>
      </c>
    </row>
    <row r="6" spans="1:15" ht="14.25" customHeight="1" thickTop="1" x14ac:dyDescent="0.2">
      <c r="C6" s="1388" t="s">
        <v>160</v>
      </c>
      <c r="D6" s="1397" t="s">
        <v>152</v>
      </c>
      <c r="E6" s="979" t="s">
        <v>153</v>
      </c>
      <c r="F6" s="349">
        <v>76010690</v>
      </c>
      <c r="G6" s="980">
        <v>100</v>
      </c>
      <c r="H6" s="349">
        <v>88287836</v>
      </c>
      <c r="I6" s="980">
        <f>H6/F6*100</f>
        <v>116.1518675859935</v>
      </c>
      <c r="J6" s="349">
        <v>77252793</v>
      </c>
      <c r="K6" s="981">
        <f>J6/F6*100</f>
        <v>101.63411620128696</v>
      </c>
      <c r="L6" s="349">
        <v>80204938</v>
      </c>
      <c r="M6" s="982">
        <f>L6/F6*100</f>
        <v>105.51797122220572</v>
      </c>
      <c r="N6" s="349">
        <v>74835465</v>
      </c>
      <c r="O6" s="983">
        <f>N6/F6*100</f>
        <v>98.453868791350274</v>
      </c>
    </row>
    <row r="7" spans="1:15" x14ac:dyDescent="0.2">
      <c r="C7" s="1386"/>
      <c r="D7" s="1398"/>
      <c r="E7" s="984" t="s">
        <v>154</v>
      </c>
      <c r="F7" s="343">
        <v>9031504</v>
      </c>
      <c r="G7" s="985">
        <v>100</v>
      </c>
      <c r="H7" s="343">
        <v>9803344</v>
      </c>
      <c r="I7" s="985">
        <f t="shared" ref="I7:I16" si="0">H7/F7*100</f>
        <v>108.54608490457403</v>
      </c>
      <c r="J7" s="343">
        <v>9628221</v>
      </c>
      <c r="K7" s="986">
        <f t="shared" ref="K7:K16" si="1">J7/F7*100</f>
        <v>106.60706123808394</v>
      </c>
      <c r="L7" s="343">
        <v>10098759</v>
      </c>
      <c r="M7" s="987">
        <f t="shared" ref="M7:M16" si="2">L7/F7*100</f>
        <v>111.81702405269378</v>
      </c>
      <c r="N7" s="343">
        <v>11726449</v>
      </c>
      <c r="O7" s="988">
        <f t="shared" ref="O7:O16" si="3">N7/F7*100</f>
        <v>129.83938223356819</v>
      </c>
    </row>
    <row r="8" spans="1:15" x14ac:dyDescent="0.2">
      <c r="C8" s="1386"/>
      <c r="D8" s="1392" t="s">
        <v>155</v>
      </c>
      <c r="E8" s="1393"/>
      <c r="F8" s="349">
        <v>94893074</v>
      </c>
      <c r="G8" s="985">
        <v>100</v>
      </c>
      <c r="H8" s="349">
        <v>84954994</v>
      </c>
      <c r="I8" s="985">
        <f t="shared" si="0"/>
        <v>89.527075495520364</v>
      </c>
      <c r="J8" s="349">
        <v>81162608</v>
      </c>
      <c r="K8" s="989">
        <f t="shared" si="1"/>
        <v>85.530592042997782</v>
      </c>
      <c r="L8" s="349">
        <v>70355635</v>
      </c>
      <c r="M8" s="990">
        <f t="shared" si="2"/>
        <v>74.142012724764299</v>
      </c>
      <c r="N8" s="349">
        <v>66839598</v>
      </c>
      <c r="O8" s="988">
        <f t="shared" si="3"/>
        <v>70.436750736939985</v>
      </c>
    </row>
    <row r="9" spans="1:15" ht="13.5" customHeight="1" thickBot="1" x14ac:dyDescent="0.25">
      <c r="C9" s="1386"/>
      <c r="D9" s="1392" t="s">
        <v>156</v>
      </c>
      <c r="E9" s="1393"/>
      <c r="F9" s="343">
        <v>4907466</v>
      </c>
      <c r="G9" s="985">
        <v>100</v>
      </c>
      <c r="H9" s="343">
        <v>6028975</v>
      </c>
      <c r="I9" s="985">
        <f t="shared" si="0"/>
        <v>122.85311808579009</v>
      </c>
      <c r="J9" s="343">
        <v>5058403</v>
      </c>
      <c r="K9" s="986">
        <f t="shared" si="1"/>
        <v>103.07566063626319</v>
      </c>
      <c r="L9" s="343">
        <v>4858789</v>
      </c>
      <c r="M9" s="987">
        <f t="shared" si="2"/>
        <v>99.008103163628647</v>
      </c>
      <c r="N9" s="343">
        <v>8637543</v>
      </c>
      <c r="O9" s="991">
        <f t="shared" si="3"/>
        <v>176.00820871708535</v>
      </c>
    </row>
    <row r="10" spans="1:15" ht="14" thickTop="1" thickBot="1" x14ac:dyDescent="0.25">
      <c r="C10" s="1386"/>
      <c r="D10" s="1391" t="s">
        <v>50</v>
      </c>
      <c r="E10" s="1384"/>
      <c r="F10" s="266">
        <v>184842734</v>
      </c>
      <c r="G10" s="992">
        <v>100</v>
      </c>
      <c r="H10" s="266">
        <v>189075149</v>
      </c>
      <c r="I10" s="980">
        <f t="shared" si="0"/>
        <v>102.28973836753572</v>
      </c>
      <c r="J10" s="993">
        <v>173102025</v>
      </c>
      <c r="K10" s="981">
        <f t="shared" si="1"/>
        <v>93.648271292070376</v>
      </c>
      <c r="L10" s="994">
        <v>165518121</v>
      </c>
      <c r="M10" s="982">
        <f>L10/F10*100</f>
        <v>89.545375908581832</v>
      </c>
      <c r="N10" s="994">
        <v>162039055</v>
      </c>
      <c r="O10" s="983">
        <f t="shared" si="3"/>
        <v>87.663199679788335</v>
      </c>
    </row>
    <row r="11" spans="1:15" ht="13.5" customHeight="1" x14ac:dyDescent="0.2">
      <c r="C11" s="1385" t="s">
        <v>161</v>
      </c>
      <c r="D11" s="995" t="s">
        <v>157</v>
      </c>
      <c r="E11" s="979"/>
      <c r="F11" s="349">
        <v>138706207</v>
      </c>
      <c r="G11" s="996">
        <v>100</v>
      </c>
      <c r="H11" s="349">
        <v>139357243</v>
      </c>
      <c r="I11" s="997">
        <f t="shared" si="0"/>
        <v>100.46936327802547</v>
      </c>
      <c r="J11" s="349">
        <v>152415844</v>
      </c>
      <c r="K11" s="998">
        <f t="shared" si="1"/>
        <v>109.88393907995768</v>
      </c>
      <c r="L11" s="349">
        <v>156179802</v>
      </c>
      <c r="M11" s="999">
        <f t="shared" si="2"/>
        <v>112.59755808909114</v>
      </c>
      <c r="N11" s="349">
        <v>150293972</v>
      </c>
      <c r="O11" s="1000">
        <f t="shared" si="3"/>
        <v>108.35417913201246</v>
      </c>
    </row>
    <row r="12" spans="1:15" ht="13.5" customHeight="1" x14ac:dyDescent="0.2">
      <c r="C12" s="1386"/>
      <c r="D12" s="1392" t="s">
        <v>158</v>
      </c>
      <c r="E12" s="1393"/>
      <c r="F12" s="343">
        <v>2837</v>
      </c>
      <c r="G12" s="985">
        <v>100</v>
      </c>
      <c r="H12" s="343">
        <v>1575</v>
      </c>
      <c r="I12" s="985">
        <f t="shared" si="0"/>
        <v>55.516390553401486</v>
      </c>
      <c r="J12" s="343">
        <v>2028</v>
      </c>
      <c r="K12" s="986">
        <f t="shared" si="1"/>
        <v>71.483961931617898</v>
      </c>
      <c r="L12" s="343">
        <v>2074</v>
      </c>
      <c r="M12" s="987">
        <f t="shared" si="2"/>
        <v>73.105393020796612</v>
      </c>
      <c r="N12" s="343">
        <v>1846</v>
      </c>
      <c r="O12" s="991">
        <f t="shared" si="3"/>
        <v>65.068734578780408</v>
      </c>
    </row>
    <row r="13" spans="1:15" x14ac:dyDescent="0.2">
      <c r="C13" s="1386"/>
      <c r="D13" s="1392" t="s">
        <v>159</v>
      </c>
      <c r="E13" s="1393"/>
      <c r="F13" s="349">
        <v>14817</v>
      </c>
      <c r="G13" s="985">
        <v>100</v>
      </c>
      <c r="H13" s="349">
        <v>17544</v>
      </c>
      <c r="I13" s="985">
        <f t="shared" si="0"/>
        <v>118.40453533103867</v>
      </c>
      <c r="J13" s="349">
        <v>14525</v>
      </c>
      <c r="K13" s="986">
        <f t="shared" si="1"/>
        <v>98.029290679624765</v>
      </c>
      <c r="L13" s="349">
        <v>26417</v>
      </c>
      <c r="M13" s="987">
        <f t="shared" si="2"/>
        <v>178.28845245326315</v>
      </c>
      <c r="N13" s="349">
        <v>8774</v>
      </c>
      <c r="O13" s="988">
        <f t="shared" si="3"/>
        <v>59.215765674563002</v>
      </c>
    </row>
    <row r="14" spans="1:15" ht="13.5" customHeight="1" thickBot="1" x14ac:dyDescent="0.25">
      <c r="C14" s="1386"/>
      <c r="D14" s="1394" t="s">
        <v>201</v>
      </c>
      <c r="E14" s="1395"/>
      <c r="F14" s="351">
        <v>705517</v>
      </c>
      <c r="G14" s="1001">
        <v>100</v>
      </c>
      <c r="H14" s="351">
        <v>856464</v>
      </c>
      <c r="I14" s="1001">
        <f t="shared" si="0"/>
        <v>121.3952321489064</v>
      </c>
      <c r="J14" s="351">
        <v>601585</v>
      </c>
      <c r="K14" s="1002">
        <f t="shared" si="1"/>
        <v>85.26867531186349</v>
      </c>
      <c r="L14" s="351">
        <v>376055</v>
      </c>
      <c r="M14" s="1003">
        <f t="shared" si="2"/>
        <v>53.302046584277917</v>
      </c>
      <c r="N14" s="351">
        <v>592626</v>
      </c>
      <c r="O14" s="991">
        <f t="shared" si="3"/>
        <v>83.998826392560346</v>
      </c>
    </row>
    <row r="15" spans="1:15" ht="14" thickTop="1" thickBot="1" x14ac:dyDescent="0.25">
      <c r="C15" s="1387"/>
      <c r="D15" s="1389" t="s">
        <v>50</v>
      </c>
      <c r="E15" s="1390"/>
      <c r="F15" s="273">
        <v>139429378</v>
      </c>
      <c r="G15" s="1004">
        <v>100</v>
      </c>
      <c r="H15" s="273">
        <v>140232826</v>
      </c>
      <c r="I15" s="1004">
        <f t="shared" si="0"/>
        <v>100.5762401091684</v>
      </c>
      <c r="J15" s="1005">
        <v>153033982</v>
      </c>
      <c r="K15" s="1006">
        <f t="shared" si="1"/>
        <v>109.75734396520079</v>
      </c>
      <c r="L15" s="1007">
        <v>156584348</v>
      </c>
      <c r="M15" s="1008">
        <f t="shared" si="2"/>
        <v>112.30369829233548</v>
      </c>
      <c r="N15" s="1007">
        <v>150897218</v>
      </c>
      <c r="O15" s="983">
        <f t="shared" si="3"/>
        <v>108.22483766656407</v>
      </c>
    </row>
    <row r="16" spans="1:15" ht="15.65" customHeight="1" thickTop="1" thickBot="1" x14ac:dyDescent="0.25">
      <c r="C16" s="1382" t="s">
        <v>46</v>
      </c>
      <c r="D16" s="1383"/>
      <c r="E16" s="1384"/>
      <c r="F16" s="263">
        <f>F10+F15</f>
        <v>324272112</v>
      </c>
      <c r="G16" s="992">
        <v>100</v>
      </c>
      <c r="H16" s="263">
        <f>H10+H15</f>
        <v>329307975</v>
      </c>
      <c r="I16" s="992">
        <f t="shared" si="0"/>
        <v>101.55297443524837</v>
      </c>
      <c r="J16" s="263">
        <f>J10+J15</f>
        <v>326136007</v>
      </c>
      <c r="K16" s="1009">
        <f t="shared" si="1"/>
        <v>100.57479349318821</v>
      </c>
      <c r="L16" s="263">
        <f>L10+L15</f>
        <v>322102469</v>
      </c>
      <c r="M16" s="1009">
        <f t="shared" si="2"/>
        <v>99.330919027659093</v>
      </c>
      <c r="N16" s="263">
        <f>N10+N15</f>
        <v>312936273</v>
      </c>
      <c r="O16" s="1010">
        <f t="shared" si="3"/>
        <v>96.504220196400979</v>
      </c>
    </row>
    <row r="17" spans="3:15" x14ac:dyDescent="0.2">
      <c r="C17" s="1011"/>
      <c r="D17" s="1011"/>
      <c r="E17" s="1011"/>
      <c r="F17" s="1012"/>
      <c r="G17" s="1013"/>
      <c r="H17" s="1012"/>
      <c r="I17" s="1013"/>
      <c r="J17" s="1014"/>
      <c r="K17" s="1014"/>
      <c r="L17" s="1015"/>
      <c r="M17" s="1015"/>
      <c r="N17" s="1016"/>
      <c r="O17" s="1016"/>
    </row>
    <row r="18" spans="3:15" ht="15.65" customHeight="1" x14ac:dyDescent="0.2">
      <c r="C18" s="1017"/>
      <c r="D18" s="1018" t="s">
        <v>273</v>
      </c>
      <c r="E18" s="1017" t="s">
        <v>274</v>
      </c>
      <c r="F18" s="1014"/>
      <c r="G18" s="1014"/>
      <c r="H18" s="1014"/>
      <c r="I18" s="1014"/>
      <c r="J18" s="1014"/>
      <c r="K18" s="1014"/>
      <c r="L18" s="1017"/>
      <c r="M18" s="1396"/>
      <c r="N18" s="1396"/>
      <c r="O18" s="1396"/>
    </row>
    <row r="19" spans="3:15" x14ac:dyDescent="0.2">
      <c r="C19" s="1017" t="s">
        <v>275</v>
      </c>
      <c r="D19" s="1017"/>
      <c r="E19" s="1017" t="s">
        <v>292</v>
      </c>
      <c r="F19" s="1014"/>
      <c r="G19" s="1014"/>
      <c r="H19" s="1014"/>
      <c r="I19" s="1014"/>
      <c r="J19" s="1014"/>
      <c r="K19" s="1014"/>
      <c r="L19" s="1017"/>
      <c r="M19" s="1017"/>
      <c r="N19" s="1017"/>
      <c r="O19" s="1017"/>
    </row>
    <row r="20" spans="3:15" x14ac:dyDescent="0.2">
      <c r="C20" s="1019" t="s">
        <v>276</v>
      </c>
      <c r="D20" s="1019"/>
      <c r="E20" s="1019" t="s">
        <v>352</v>
      </c>
      <c r="F20" s="1019"/>
      <c r="G20" s="1019"/>
      <c r="H20" s="1019"/>
      <c r="I20" s="1019"/>
      <c r="J20" s="1019"/>
      <c r="K20" s="1020"/>
      <c r="L20" s="1021"/>
      <c r="M20" s="1021"/>
    </row>
    <row r="21" spans="3:15" x14ac:dyDescent="0.2">
      <c r="C21" s="1022"/>
      <c r="D21" s="1022"/>
      <c r="E21" s="1022"/>
      <c r="F21" s="1023"/>
      <c r="G21" s="1023"/>
      <c r="H21" s="1023"/>
      <c r="I21" s="1023"/>
      <c r="J21" s="1023"/>
      <c r="K21" s="1023"/>
      <c r="L21" s="1022"/>
      <c r="M21" s="1022"/>
      <c r="N21" s="970"/>
      <c r="O21" s="970"/>
    </row>
    <row r="22" spans="3:15" x14ac:dyDescent="0.2">
      <c r="C22" s="1022"/>
      <c r="D22" s="1022"/>
      <c r="K22" s="553"/>
    </row>
    <row r="23" spans="3:15" x14ac:dyDescent="0.2">
      <c r="K23" s="1025"/>
    </row>
  </sheetData>
  <mergeCells count="18">
    <mergeCell ref="M18:O18"/>
    <mergeCell ref="D6:D7"/>
    <mergeCell ref="D8:E8"/>
    <mergeCell ref="D9:E9"/>
    <mergeCell ref="L4:M4"/>
    <mergeCell ref="C4:E5"/>
    <mergeCell ref="J4:K4"/>
    <mergeCell ref="F4:G4"/>
    <mergeCell ref="H4:I4"/>
    <mergeCell ref="N4:O4"/>
    <mergeCell ref="C16:E16"/>
    <mergeCell ref="C11:C15"/>
    <mergeCell ref="C6:C10"/>
    <mergeCell ref="D15:E15"/>
    <mergeCell ref="D10:E10"/>
    <mergeCell ref="D12:E12"/>
    <mergeCell ref="D13:E13"/>
    <mergeCell ref="D14:E14"/>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O26"/>
  <sheetViews>
    <sheetView showGridLines="0" zoomScale="85" zoomScaleNormal="85" workbookViewId="0">
      <selection activeCell="M20" sqref="M20"/>
    </sheetView>
  </sheetViews>
  <sheetFormatPr defaultColWidth="9" defaultRowHeight="13" x14ac:dyDescent="0.2"/>
  <cols>
    <col min="1" max="1" width="9" style="152" customWidth="1"/>
    <col min="2" max="2" width="0.36328125" style="152" customWidth="1"/>
    <col min="3" max="3" width="10.08984375" style="1029" customWidth="1"/>
    <col min="4" max="4" width="13.90625" style="1029" customWidth="1"/>
    <col min="5" max="5" width="11" style="1076" customWidth="1"/>
    <col min="6" max="6" width="7.90625" style="1076" customWidth="1"/>
    <col min="7" max="7" width="11" style="1076" customWidth="1"/>
    <col min="8" max="8" width="10.08984375" style="1076" customWidth="1"/>
    <col min="9" max="9" width="11" style="1076" customWidth="1"/>
    <col min="10" max="10" width="7.6328125" style="1076" customWidth="1"/>
    <col min="11" max="11" width="11" style="1029" customWidth="1"/>
    <col min="12" max="12" width="7.6328125" style="1029" customWidth="1"/>
    <col min="13" max="13" width="11" style="1029" customWidth="1"/>
    <col min="14" max="14" width="7.6328125" style="1029" customWidth="1"/>
    <col min="15" max="16384" width="9" style="1029"/>
  </cols>
  <sheetData>
    <row r="1" spans="1:14" s="152" customFormat="1" ht="16.5" x14ac:dyDescent="0.25">
      <c r="A1" s="152" t="s">
        <v>258</v>
      </c>
      <c r="C1" s="1026" t="s">
        <v>290</v>
      </c>
      <c r="F1" s="151"/>
      <c r="H1" s="151"/>
    </row>
    <row r="2" spans="1:14" ht="16.5" x14ac:dyDescent="0.2">
      <c r="A2" s="152" t="s">
        <v>259</v>
      </c>
      <c r="C2" s="1409" t="s">
        <v>239</v>
      </c>
      <c r="D2" s="1409"/>
      <c r="E2" s="1409"/>
      <c r="F2" s="1409"/>
      <c r="G2" s="1409"/>
      <c r="H2" s="1409"/>
      <c r="I2" s="1027"/>
      <c r="J2" s="1027"/>
      <c r="K2" s="1028"/>
      <c r="L2" s="1028"/>
      <c r="M2" s="1028"/>
      <c r="N2" s="1028"/>
    </row>
    <row r="3" spans="1:14" ht="13.5" thickBot="1" x14ac:dyDescent="0.25">
      <c r="C3" s="1028"/>
      <c r="D3" s="1028"/>
      <c r="E3" s="1027"/>
      <c r="F3" s="1027"/>
      <c r="G3" s="1027"/>
      <c r="H3" s="1027"/>
      <c r="I3" s="1027"/>
      <c r="J3" s="1027"/>
      <c r="K3" s="1028"/>
      <c r="L3" s="1030"/>
      <c r="M3" s="1028"/>
      <c r="N3" s="433" t="s">
        <v>243</v>
      </c>
    </row>
    <row r="4" spans="1:14" x14ac:dyDescent="0.2">
      <c r="C4" s="1410" t="s">
        <v>0</v>
      </c>
      <c r="D4" s="1411"/>
      <c r="E4" s="1419" t="s">
        <v>298</v>
      </c>
      <c r="F4" s="1425"/>
      <c r="G4" s="1419" t="s">
        <v>319</v>
      </c>
      <c r="H4" s="1425"/>
      <c r="I4" s="1419" t="s">
        <v>331</v>
      </c>
      <c r="J4" s="1425"/>
      <c r="K4" s="1416" t="s">
        <v>345</v>
      </c>
      <c r="L4" s="1416"/>
      <c r="M4" s="1419" t="s">
        <v>362</v>
      </c>
      <c r="N4" s="1420"/>
    </row>
    <row r="5" spans="1:14" ht="13.5" thickBot="1" x14ac:dyDescent="0.25">
      <c r="C5" s="1412"/>
      <c r="D5" s="1413"/>
      <c r="E5" s="1031" t="s">
        <v>198</v>
      </c>
      <c r="F5" s="1032" t="s">
        <v>74</v>
      </c>
      <c r="G5" s="1031" t="s">
        <v>198</v>
      </c>
      <c r="H5" s="1032" t="s">
        <v>74</v>
      </c>
      <c r="I5" s="1031" t="s">
        <v>198</v>
      </c>
      <c r="J5" s="1032" t="s">
        <v>74</v>
      </c>
      <c r="K5" s="1031" t="s">
        <v>198</v>
      </c>
      <c r="L5" s="1033" t="s">
        <v>74</v>
      </c>
      <c r="M5" s="1032" t="s">
        <v>198</v>
      </c>
      <c r="N5" s="1034" t="s">
        <v>74</v>
      </c>
    </row>
    <row r="6" spans="1:14" ht="13.5" thickTop="1" x14ac:dyDescent="0.2">
      <c r="C6" s="1414" t="s">
        <v>162</v>
      </c>
      <c r="D6" s="1035" t="s">
        <v>163</v>
      </c>
      <c r="E6" s="1036">
        <v>14620232</v>
      </c>
      <c r="F6" s="1037">
        <v>100</v>
      </c>
      <c r="G6" s="267">
        <v>15288018</v>
      </c>
      <c r="H6" s="1037">
        <f>G6/E6*100</f>
        <v>104.56754721812895</v>
      </c>
      <c r="I6" s="267">
        <v>15958552</v>
      </c>
      <c r="J6" s="1037">
        <f>I6/E6*100</f>
        <v>109.15389030762303</v>
      </c>
      <c r="K6" s="267">
        <v>16097496</v>
      </c>
      <c r="L6" s="1038">
        <f>K6/E6*100</f>
        <v>110.10424458380687</v>
      </c>
      <c r="M6" s="267">
        <v>16714596</v>
      </c>
      <c r="N6" s="1039">
        <f>M6/E6*100</f>
        <v>114.32510783686607</v>
      </c>
    </row>
    <row r="7" spans="1:14" x14ac:dyDescent="0.2">
      <c r="C7" s="1415"/>
      <c r="D7" s="1040" t="s">
        <v>164</v>
      </c>
      <c r="E7" s="1041">
        <v>36652</v>
      </c>
      <c r="F7" s="1042">
        <v>100</v>
      </c>
      <c r="G7" s="1041">
        <v>34104</v>
      </c>
      <c r="H7" s="1042">
        <f>G7/E7*100</f>
        <v>93.048128342245988</v>
      </c>
      <c r="I7" s="1041">
        <v>20505</v>
      </c>
      <c r="J7" s="1042">
        <f>I7/E7*100</f>
        <v>55.945105314853215</v>
      </c>
      <c r="K7" s="1041">
        <v>23419</v>
      </c>
      <c r="L7" s="1043">
        <f>K7/E7*100</f>
        <v>63.895558223289314</v>
      </c>
      <c r="M7" s="1041">
        <v>28235</v>
      </c>
      <c r="N7" s="1044">
        <f t="shared" ref="N7:N17" si="0">M7/E7*100</f>
        <v>77.035359598384815</v>
      </c>
    </row>
    <row r="8" spans="1:14" x14ac:dyDescent="0.2">
      <c r="C8" s="1415" t="s">
        <v>165</v>
      </c>
      <c r="D8" s="1040" t="s">
        <v>163</v>
      </c>
      <c r="E8" s="1041">
        <v>17232</v>
      </c>
      <c r="F8" s="1042">
        <v>100</v>
      </c>
      <c r="G8" s="1041">
        <v>24702</v>
      </c>
      <c r="H8" s="1042">
        <f>G8/E8*100</f>
        <v>143.34958217270196</v>
      </c>
      <c r="I8" s="1041">
        <v>16951</v>
      </c>
      <c r="J8" s="1042">
        <f>I8/E8*100</f>
        <v>98.369312906220983</v>
      </c>
      <c r="K8" s="1041">
        <v>17349</v>
      </c>
      <c r="L8" s="1043">
        <f>K8/E8*100</f>
        <v>100.67896935933148</v>
      </c>
      <c r="M8" s="1041">
        <v>36015</v>
      </c>
      <c r="N8" s="1044">
        <f t="shared" si="0"/>
        <v>209.0006963788301</v>
      </c>
    </row>
    <row r="9" spans="1:14" x14ac:dyDescent="0.2">
      <c r="C9" s="1415"/>
      <c r="D9" s="1040" t="s">
        <v>164</v>
      </c>
      <c r="E9" s="1041">
        <v>12432</v>
      </c>
      <c r="F9" s="1042">
        <v>100</v>
      </c>
      <c r="G9" s="1041">
        <v>20001</v>
      </c>
      <c r="H9" s="1042">
        <f>G9/E9*100</f>
        <v>160.88320463320463</v>
      </c>
      <c r="I9" s="1041">
        <v>4815</v>
      </c>
      <c r="J9" s="1042">
        <f>I9/E9*100</f>
        <v>38.730694980694977</v>
      </c>
      <c r="K9" s="1041">
        <v>13448</v>
      </c>
      <c r="L9" s="1043">
        <f>K9/E9*100</f>
        <v>108.17245817245818</v>
      </c>
      <c r="M9" s="1041">
        <v>16195</v>
      </c>
      <c r="N9" s="1044">
        <f t="shared" si="0"/>
        <v>130.26866151866153</v>
      </c>
    </row>
    <row r="10" spans="1:14" ht="13.5" customHeight="1" x14ac:dyDescent="0.2">
      <c r="C10" s="1417" t="s">
        <v>166</v>
      </c>
      <c r="D10" s="1418"/>
      <c r="E10" s="343">
        <v>1847009</v>
      </c>
      <c r="F10" s="1045">
        <v>100</v>
      </c>
      <c r="G10" s="343">
        <v>1496275</v>
      </c>
      <c r="H10" s="1045">
        <f t="shared" ref="H10:H15" si="1">G10/E10*100</f>
        <v>81.010704333330267</v>
      </c>
      <c r="I10" s="343">
        <v>1647463</v>
      </c>
      <c r="J10" s="1045">
        <f t="shared" ref="J10:J15" si="2">I10/E10*100</f>
        <v>89.196262714475125</v>
      </c>
      <c r="K10" s="343">
        <v>2083469</v>
      </c>
      <c r="L10" s="1046">
        <f t="shared" ref="L10:L15" si="3">K10/E10*100</f>
        <v>112.80231985875542</v>
      </c>
      <c r="M10" s="343">
        <v>2247344</v>
      </c>
      <c r="N10" s="1044">
        <f t="shared" si="0"/>
        <v>121.67477256472492</v>
      </c>
    </row>
    <row r="11" spans="1:14" ht="13.4" customHeight="1" x14ac:dyDescent="0.2">
      <c r="C11" s="1428" t="s">
        <v>332</v>
      </c>
      <c r="D11" s="1429"/>
      <c r="E11" s="343">
        <v>60459</v>
      </c>
      <c r="F11" s="1045">
        <v>100</v>
      </c>
      <c r="G11" s="255">
        <v>58448</v>
      </c>
      <c r="H11" s="1045">
        <f t="shared" si="1"/>
        <v>96.673778924560452</v>
      </c>
      <c r="I11" s="255">
        <v>35743</v>
      </c>
      <c r="J11" s="1045">
        <f t="shared" si="2"/>
        <v>59.119403231942314</v>
      </c>
      <c r="K11" s="255">
        <v>46950</v>
      </c>
      <c r="L11" s="1046">
        <f t="shared" si="3"/>
        <v>77.655932119287456</v>
      </c>
      <c r="M11" s="255">
        <v>41220</v>
      </c>
      <c r="N11" s="1044">
        <f t="shared" si="0"/>
        <v>68.178434972460678</v>
      </c>
    </row>
    <row r="12" spans="1:14" x14ac:dyDescent="0.2">
      <c r="C12" s="1415" t="s">
        <v>93</v>
      </c>
      <c r="D12" s="1040" t="s">
        <v>251</v>
      </c>
      <c r="E12" s="343">
        <v>18873941</v>
      </c>
      <c r="F12" s="1045">
        <v>100</v>
      </c>
      <c r="G12" s="255">
        <v>19191947</v>
      </c>
      <c r="H12" s="1045">
        <f t="shared" si="1"/>
        <v>101.68489453262571</v>
      </c>
      <c r="I12" s="255">
        <v>19490870</v>
      </c>
      <c r="J12" s="1045">
        <f t="shared" si="2"/>
        <v>103.26868140575409</v>
      </c>
      <c r="K12" s="255">
        <v>19436095</v>
      </c>
      <c r="L12" s="1046">
        <f t="shared" si="3"/>
        <v>102.97846644746849</v>
      </c>
      <c r="M12" s="255">
        <v>20589650</v>
      </c>
      <c r="N12" s="1044">
        <f t="shared" si="0"/>
        <v>109.09035902994503</v>
      </c>
    </row>
    <row r="13" spans="1:14" x14ac:dyDescent="0.2">
      <c r="C13" s="1415"/>
      <c r="D13" s="1040" t="s">
        <v>252</v>
      </c>
      <c r="E13" s="343">
        <v>3378233</v>
      </c>
      <c r="F13" s="1045">
        <v>100</v>
      </c>
      <c r="G13" s="255">
        <v>3340249</v>
      </c>
      <c r="H13" s="1045">
        <f t="shared" si="1"/>
        <v>98.875625215904293</v>
      </c>
      <c r="I13" s="255">
        <v>3374614</v>
      </c>
      <c r="J13" s="1045">
        <f t="shared" si="2"/>
        <v>99.892872990110519</v>
      </c>
      <c r="K13" s="255">
        <v>3229791</v>
      </c>
      <c r="L13" s="1046">
        <f t="shared" si="3"/>
        <v>95.605927714281407</v>
      </c>
      <c r="M13" s="255">
        <v>3486359</v>
      </c>
      <c r="N13" s="1044">
        <f t="shared" si="0"/>
        <v>103.20066733111659</v>
      </c>
    </row>
    <row r="14" spans="1:14" x14ac:dyDescent="0.2">
      <c r="C14" s="1415"/>
      <c r="D14" s="1040" t="s">
        <v>50</v>
      </c>
      <c r="E14" s="343">
        <v>22252174</v>
      </c>
      <c r="F14" s="1045">
        <v>100</v>
      </c>
      <c r="G14" s="255">
        <v>22532196</v>
      </c>
      <c r="H14" s="1045">
        <f t="shared" si="1"/>
        <v>101.25840288683703</v>
      </c>
      <c r="I14" s="255">
        <v>22865484</v>
      </c>
      <c r="J14" s="1045">
        <f t="shared" si="2"/>
        <v>102.75618013772497</v>
      </c>
      <c r="K14" s="255">
        <v>22665886</v>
      </c>
      <c r="L14" s="1046">
        <f t="shared" si="3"/>
        <v>101.85919811700197</v>
      </c>
      <c r="M14" s="255">
        <v>24076009</v>
      </c>
      <c r="N14" s="1044">
        <f t="shared" si="0"/>
        <v>108.19621040173423</v>
      </c>
    </row>
    <row r="15" spans="1:14" x14ac:dyDescent="0.2">
      <c r="C15" s="1417" t="s">
        <v>167</v>
      </c>
      <c r="D15" s="1418"/>
      <c r="E15" s="343">
        <v>4128978</v>
      </c>
      <c r="F15" s="1045">
        <v>100</v>
      </c>
      <c r="G15" s="255">
        <v>4196751</v>
      </c>
      <c r="H15" s="1045">
        <f t="shared" si="1"/>
        <v>101.64139891275758</v>
      </c>
      <c r="I15" s="255">
        <v>4254970</v>
      </c>
      <c r="J15" s="1045">
        <f t="shared" si="2"/>
        <v>103.0514088474194</v>
      </c>
      <c r="K15" s="255">
        <v>4236724</v>
      </c>
      <c r="L15" s="1046">
        <f t="shared" si="3"/>
        <v>102.6095077280625</v>
      </c>
      <c r="M15" s="255">
        <v>4489095</v>
      </c>
      <c r="N15" s="1044">
        <f t="shared" si="0"/>
        <v>108.72169820231544</v>
      </c>
    </row>
    <row r="16" spans="1:14" x14ac:dyDescent="0.2">
      <c r="C16" s="1421" t="s">
        <v>168</v>
      </c>
      <c r="D16" s="1422"/>
      <c r="E16" s="1047">
        <v>8</v>
      </c>
      <c r="F16" s="1048" t="s">
        <v>223</v>
      </c>
      <c r="G16" s="1049" t="s">
        <v>220</v>
      </c>
      <c r="H16" s="1048" t="s">
        <v>223</v>
      </c>
      <c r="I16" s="1049" t="s">
        <v>220</v>
      </c>
      <c r="J16" s="1048" t="s">
        <v>223</v>
      </c>
      <c r="K16" s="1049" t="s">
        <v>220</v>
      </c>
      <c r="L16" s="1047" t="s">
        <v>223</v>
      </c>
      <c r="M16" s="1049" t="s">
        <v>220</v>
      </c>
      <c r="N16" s="1050" t="s">
        <v>223</v>
      </c>
    </row>
    <row r="17" spans="3:15" x14ac:dyDescent="0.2">
      <c r="C17" s="1417" t="s">
        <v>169</v>
      </c>
      <c r="D17" s="1418"/>
      <c r="E17" s="343">
        <v>2996</v>
      </c>
      <c r="F17" s="1045">
        <v>100</v>
      </c>
      <c r="G17" s="255">
        <v>1847</v>
      </c>
      <c r="H17" s="1045">
        <f>G17/E17*100</f>
        <v>61.648865153538047</v>
      </c>
      <c r="I17" s="255">
        <v>0</v>
      </c>
      <c r="J17" s="1045">
        <f>I17/E17*100</f>
        <v>0</v>
      </c>
      <c r="K17" s="255">
        <v>281</v>
      </c>
      <c r="L17" s="1046">
        <f>K17/E17*100</f>
        <v>9.3791722296395186</v>
      </c>
      <c r="M17" s="255">
        <v>1287</v>
      </c>
      <c r="N17" s="1044">
        <f t="shared" si="0"/>
        <v>42.957276368491321</v>
      </c>
    </row>
    <row r="18" spans="3:15" ht="13.5" customHeight="1" x14ac:dyDescent="0.2">
      <c r="C18" s="1417" t="s">
        <v>171</v>
      </c>
      <c r="D18" s="1418"/>
      <c r="E18" s="1043" t="s">
        <v>220</v>
      </c>
      <c r="F18" s="1042" t="s">
        <v>223</v>
      </c>
      <c r="G18" s="1043" t="s">
        <v>220</v>
      </c>
      <c r="H18" s="1042" t="s">
        <v>223</v>
      </c>
      <c r="I18" s="1043" t="s">
        <v>220</v>
      </c>
      <c r="J18" s="1042" t="s">
        <v>223</v>
      </c>
      <c r="K18" s="1051" t="s">
        <v>220</v>
      </c>
      <c r="L18" s="1043" t="s">
        <v>223</v>
      </c>
      <c r="M18" s="1051" t="s">
        <v>220</v>
      </c>
      <c r="N18" s="1052" t="s">
        <v>220</v>
      </c>
    </row>
    <row r="19" spans="3:15" ht="13.5" customHeight="1" thickBot="1" x14ac:dyDescent="0.25">
      <c r="C19" s="1426" t="s">
        <v>170</v>
      </c>
      <c r="D19" s="1427"/>
      <c r="E19" s="1053" t="s">
        <v>220</v>
      </c>
      <c r="F19" s="1054" t="s">
        <v>223</v>
      </c>
      <c r="G19" s="1053" t="s">
        <v>220</v>
      </c>
      <c r="H19" s="1054" t="s">
        <v>223</v>
      </c>
      <c r="I19" s="1053" t="s">
        <v>220</v>
      </c>
      <c r="J19" s="1054" t="s">
        <v>223</v>
      </c>
      <c r="K19" s="1055" t="s">
        <v>220</v>
      </c>
      <c r="L19" s="1053" t="s">
        <v>223</v>
      </c>
      <c r="M19" s="1055" t="s">
        <v>220</v>
      </c>
      <c r="N19" s="1056" t="s">
        <v>220</v>
      </c>
    </row>
    <row r="20" spans="3:15" ht="14.25" customHeight="1" thickTop="1" thickBot="1" x14ac:dyDescent="0.25">
      <c r="C20" s="1423" t="s">
        <v>46</v>
      </c>
      <c r="D20" s="1424"/>
      <c r="E20" s="324">
        <f>SUM(E6:E19)-E14</f>
        <v>42978172</v>
      </c>
      <c r="F20" s="1057">
        <v>100</v>
      </c>
      <c r="G20" s="324">
        <f>SUM(G6:G19)-G14</f>
        <v>43652342</v>
      </c>
      <c r="H20" s="1057">
        <f>G20/E20*100</f>
        <v>101.56863349143839</v>
      </c>
      <c r="I20" s="324">
        <f>SUM(I6:I19)-I14</f>
        <v>44804483</v>
      </c>
      <c r="J20" s="1057">
        <f>I20/E20*100</f>
        <v>104.24939199368461</v>
      </c>
      <c r="K20" s="319">
        <f>SUM(K6:K19)-K14</f>
        <v>45185022</v>
      </c>
      <c r="L20" s="1057">
        <f>K20/E20*100</f>
        <v>105.13481587816251</v>
      </c>
      <c r="M20" s="319">
        <v>47649998</v>
      </c>
      <c r="N20" s="1058">
        <f>M20/E20*100</f>
        <v>110.87022965983755</v>
      </c>
    </row>
    <row r="21" spans="3:15" x14ac:dyDescent="0.2">
      <c r="C21" s="1059"/>
      <c r="D21" s="1059"/>
      <c r="E21" s="1060"/>
      <c r="F21" s="1060"/>
      <c r="G21" s="1060"/>
      <c r="H21" s="1061"/>
      <c r="I21" s="1062"/>
      <c r="J21" s="1061"/>
      <c r="K21" s="1063"/>
      <c r="L21" s="1064"/>
      <c r="M21" s="1065"/>
      <c r="N21" s="1066"/>
    </row>
    <row r="22" spans="3:15" x14ac:dyDescent="0.2">
      <c r="C22" s="1067" t="s">
        <v>335</v>
      </c>
      <c r="D22" s="1068"/>
      <c r="E22" s="1069"/>
      <c r="F22" s="1069"/>
      <c r="G22" s="1069"/>
      <c r="H22" s="1069"/>
      <c r="I22" s="1069"/>
      <c r="J22" s="1069"/>
      <c r="K22" s="1069"/>
      <c r="L22" s="1069"/>
      <c r="M22" s="1069"/>
      <c r="N22" s="1069"/>
      <c r="O22" s="1069"/>
    </row>
    <row r="23" spans="3:15" x14ac:dyDescent="0.2">
      <c r="C23" s="1070" t="s">
        <v>336</v>
      </c>
      <c r="D23" s="1071"/>
      <c r="E23" s="1072"/>
      <c r="F23" s="1072"/>
      <c r="G23" s="1072"/>
      <c r="H23" s="1072"/>
      <c r="I23" s="1072"/>
      <c r="J23" s="1072"/>
      <c r="K23" s="1072"/>
      <c r="L23" s="1073"/>
      <c r="M23" s="1074"/>
      <c r="N23" s="1074"/>
    </row>
    <row r="24" spans="3:15" x14ac:dyDescent="0.2">
      <c r="C24" s="1070" t="s">
        <v>323</v>
      </c>
      <c r="D24" s="1075"/>
    </row>
    <row r="25" spans="3:15" x14ac:dyDescent="0.2">
      <c r="C25" s="1070" t="s">
        <v>297</v>
      </c>
      <c r="D25" s="1075"/>
      <c r="I25" s="1077"/>
    </row>
    <row r="26" spans="3:15" x14ac:dyDescent="0.2">
      <c r="C26" s="1070" t="s">
        <v>333</v>
      </c>
      <c r="D26" s="1078"/>
      <c r="E26" s="1078"/>
      <c r="F26" s="1078"/>
      <c r="G26" s="1078"/>
      <c r="H26" s="1078"/>
      <c r="I26" s="1078"/>
      <c r="J26" s="1078"/>
      <c r="K26" s="1078"/>
      <c r="L26" s="1078"/>
    </row>
  </sheetData>
  <mergeCells count="18">
    <mergeCell ref="M4:N4"/>
    <mergeCell ref="C16:D16"/>
    <mergeCell ref="C12:C14"/>
    <mergeCell ref="C15:D15"/>
    <mergeCell ref="C20:D20"/>
    <mergeCell ref="I4:J4"/>
    <mergeCell ref="G4:H4"/>
    <mergeCell ref="C18:D18"/>
    <mergeCell ref="E4:F4"/>
    <mergeCell ref="C10:D10"/>
    <mergeCell ref="C19:D19"/>
    <mergeCell ref="C8:C9"/>
    <mergeCell ref="C11:D11"/>
    <mergeCell ref="C2:H2"/>
    <mergeCell ref="C4:D5"/>
    <mergeCell ref="C6:C7"/>
    <mergeCell ref="K4:L4"/>
    <mergeCell ref="C17:D17"/>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3"/>
  </sheetPr>
  <dimension ref="A1:P22"/>
  <sheetViews>
    <sheetView showGridLines="0" zoomScaleNormal="100" workbookViewId="0">
      <selection activeCell="H23" sqref="H23"/>
    </sheetView>
  </sheetViews>
  <sheetFormatPr defaultColWidth="9" defaultRowHeight="13" x14ac:dyDescent="0.2"/>
  <cols>
    <col min="1" max="1" width="9" style="6" customWidth="1"/>
    <col min="2" max="2" width="0.90625" style="6" customWidth="1"/>
    <col min="3" max="3" width="5.08984375" style="45" customWidth="1"/>
    <col min="4" max="4" width="4.36328125" style="45" customWidth="1"/>
    <col min="5" max="5" width="14.08984375" style="45" customWidth="1"/>
    <col min="6" max="9" width="10.08984375" style="55" customWidth="1"/>
    <col min="10" max="10" width="10.90625" style="56" bestFit="1" customWidth="1"/>
    <col min="11" max="12" width="11.08984375" style="56" customWidth="1"/>
    <col min="13" max="13" width="10.08984375" style="56" customWidth="1"/>
    <col min="14" max="15" width="10.453125" style="44" customWidth="1"/>
    <col min="16" max="16" width="9" style="44" customWidth="1"/>
    <col min="17" max="16384" width="9" style="45"/>
  </cols>
  <sheetData>
    <row r="1" spans="1:16" s="6" customFormat="1" ht="16.5" x14ac:dyDescent="0.25">
      <c r="A1" s="6" t="s">
        <v>258</v>
      </c>
      <c r="C1" s="15" t="s">
        <v>360</v>
      </c>
      <c r="F1" s="24"/>
      <c r="H1" s="24"/>
      <c r="J1" s="16"/>
      <c r="K1" s="16"/>
      <c r="L1" s="16"/>
      <c r="M1" s="16"/>
      <c r="N1" s="16"/>
      <c r="O1" s="16"/>
      <c r="P1" s="16"/>
    </row>
    <row r="2" spans="1:16" ht="16.5" x14ac:dyDescent="0.2">
      <c r="A2" s="6" t="s">
        <v>259</v>
      </c>
      <c r="C2" s="1" t="s">
        <v>240</v>
      </c>
      <c r="D2" s="40"/>
      <c r="E2" s="40"/>
      <c r="F2" s="41"/>
      <c r="G2" s="41"/>
      <c r="H2" s="41"/>
      <c r="I2" s="41"/>
      <c r="J2" s="42"/>
      <c r="K2" s="42"/>
      <c r="L2" s="42"/>
      <c r="M2" s="42"/>
      <c r="N2" s="43"/>
      <c r="O2" s="43"/>
    </row>
    <row r="3" spans="1:16" ht="13.5" thickBot="1" x14ac:dyDescent="0.25">
      <c r="C3" s="40"/>
      <c r="D3" s="40"/>
      <c r="E3" s="40"/>
      <c r="F3" s="41"/>
      <c r="G3" s="41"/>
      <c r="H3" s="41"/>
      <c r="I3" s="41"/>
      <c r="J3" s="42"/>
      <c r="K3" s="42"/>
      <c r="L3" s="42"/>
      <c r="M3" s="42"/>
      <c r="N3" s="46"/>
      <c r="O3" s="47" t="s">
        <v>180</v>
      </c>
    </row>
    <row r="4" spans="1:16" x14ac:dyDescent="0.2">
      <c r="C4" s="1451" t="s">
        <v>242</v>
      </c>
      <c r="D4" s="1452"/>
      <c r="E4" s="1453"/>
      <c r="F4" s="1457" t="s">
        <v>199</v>
      </c>
      <c r="G4" s="1457"/>
      <c r="H4" s="1457"/>
      <c r="I4" s="1457"/>
      <c r="J4" s="1458"/>
      <c r="K4" s="1445" t="s">
        <v>200</v>
      </c>
      <c r="L4" s="1446"/>
      <c r="M4" s="1446"/>
      <c r="N4" s="1446"/>
      <c r="O4" s="1447"/>
    </row>
    <row r="5" spans="1:16" ht="13.5" thickBot="1" x14ac:dyDescent="0.25">
      <c r="C5" s="1454"/>
      <c r="D5" s="1455"/>
      <c r="E5" s="1456"/>
      <c r="F5" s="226" t="s">
        <v>338</v>
      </c>
      <c r="G5" s="227" t="s">
        <v>339</v>
      </c>
      <c r="H5" s="228" t="s">
        <v>340</v>
      </c>
      <c r="I5" s="227" t="s">
        <v>334</v>
      </c>
      <c r="J5" s="231" t="s">
        <v>342</v>
      </c>
      <c r="K5" s="229" t="s">
        <v>338</v>
      </c>
      <c r="L5" s="230" t="s">
        <v>339</v>
      </c>
      <c r="M5" s="230" t="s">
        <v>340</v>
      </c>
      <c r="N5" s="229" t="s">
        <v>334</v>
      </c>
      <c r="O5" s="236" t="s">
        <v>342</v>
      </c>
    </row>
    <row r="6" spans="1:16" ht="14.25" customHeight="1" thickTop="1" x14ac:dyDescent="0.2">
      <c r="C6" s="1439" t="s">
        <v>181</v>
      </c>
      <c r="D6" s="1443" t="s">
        <v>205</v>
      </c>
      <c r="E6" s="48" t="s">
        <v>172</v>
      </c>
      <c r="F6" s="59">
        <v>9176.7900000000009</v>
      </c>
      <c r="G6" s="58">
        <v>9176.7900000000009</v>
      </c>
      <c r="H6" s="60">
        <v>9176.7900000000009</v>
      </c>
      <c r="I6" s="60">
        <v>9176.7900000000009</v>
      </c>
      <c r="J6" s="61">
        <v>9176.7900000000009</v>
      </c>
      <c r="K6" s="62">
        <v>37041.379999999997</v>
      </c>
      <c r="L6" s="63">
        <v>37041.379999999997</v>
      </c>
      <c r="M6" s="63">
        <v>37041.379999999997</v>
      </c>
      <c r="N6" s="63">
        <v>37041.379999999997</v>
      </c>
      <c r="O6" s="64">
        <v>37041.379999999997</v>
      </c>
    </row>
    <row r="7" spans="1:16" x14ac:dyDescent="0.2">
      <c r="C7" s="1440"/>
      <c r="D7" s="1444"/>
      <c r="E7" s="49" t="s">
        <v>173</v>
      </c>
      <c r="F7" s="66">
        <v>4358.42</v>
      </c>
      <c r="G7" s="65">
        <v>4358.42</v>
      </c>
      <c r="H7" s="67">
        <v>7879.75</v>
      </c>
      <c r="I7" s="67">
        <v>8675.5</v>
      </c>
      <c r="J7" s="68">
        <v>8675.5</v>
      </c>
      <c r="K7" s="69">
        <v>10359.780000000001</v>
      </c>
      <c r="L7" s="70">
        <v>10707.1</v>
      </c>
      <c r="M7" s="70">
        <v>8841.09</v>
      </c>
      <c r="N7" s="70">
        <v>8841.09</v>
      </c>
      <c r="O7" s="71">
        <v>8841.09</v>
      </c>
    </row>
    <row r="8" spans="1:16" ht="13.5" customHeight="1" x14ac:dyDescent="0.2">
      <c r="C8" s="1440"/>
      <c r="D8" s="1448" t="s">
        <v>182</v>
      </c>
      <c r="E8" s="49" t="s">
        <v>174</v>
      </c>
      <c r="F8" s="66">
        <v>5438.72</v>
      </c>
      <c r="G8" s="65">
        <v>5438.72</v>
      </c>
      <c r="H8" s="67">
        <v>5438.72</v>
      </c>
      <c r="I8" s="67">
        <v>5438.72</v>
      </c>
      <c r="J8" s="68">
        <v>3054.61</v>
      </c>
      <c r="K8" s="72">
        <v>4278.6400000000003</v>
      </c>
      <c r="L8" s="73">
        <v>4278.6400000000003</v>
      </c>
      <c r="M8" s="73">
        <v>4278.6400000000003</v>
      </c>
      <c r="N8" s="73">
        <v>4278.6400000000003</v>
      </c>
      <c r="O8" s="74">
        <v>4275.34</v>
      </c>
    </row>
    <row r="9" spans="1:16" x14ac:dyDescent="0.2">
      <c r="C9" s="1440"/>
      <c r="D9" s="1449"/>
      <c r="E9" s="49" t="s">
        <v>175</v>
      </c>
      <c r="F9" s="66">
        <v>159156.38</v>
      </c>
      <c r="G9" s="65">
        <v>159156.38</v>
      </c>
      <c r="H9" s="67">
        <v>158578.79999999999</v>
      </c>
      <c r="I9" s="67">
        <v>158578.79999999999</v>
      </c>
      <c r="J9" s="68">
        <v>158578.79999999999</v>
      </c>
      <c r="K9" s="75">
        <v>150726.56</v>
      </c>
      <c r="L9" s="76">
        <v>150726.56</v>
      </c>
      <c r="M9" s="76">
        <v>150057.79999999999</v>
      </c>
      <c r="N9" s="76">
        <v>150057.79999999999</v>
      </c>
      <c r="O9" s="77">
        <v>151761.01999999999</v>
      </c>
    </row>
    <row r="10" spans="1:16" x14ac:dyDescent="0.2">
      <c r="C10" s="1440"/>
      <c r="D10" s="1449"/>
      <c r="E10" s="49" t="s">
        <v>176</v>
      </c>
      <c r="F10" s="66">
        <v>96987.51</v>
      </c>
      <c r="G10" s="65">
        <v>96987.51</v>
      </c>
      <c r="H10" s="67">
        <v>96987.51</v>
      </c>
      <c r="I10" s="67">
        <v>87983.59</v>
      </c>
      <c r="J10" s="68">
        <v>87983.59</v>
      </c>
      <c r="K10" s="69">
        <v>93968.88</v>
      </c>
      <c r="L10" s="70">
        <v>93968.88</v>
      </c>
      <c r="M10" s="70">
        <v>93968.88</v>
      </c>
      <c r="N10" s="70">
        <v>88329.94</v>
      </c>
      <c r="O10" s="71">
        <v>88329.94</v>
      </c>
    </row>
    <row r="11" spans="1:16" x14ac:dyDescent="0.2">
      <c r="C11" s="1440"/>
      <c r="D11" s="1449"/>
      <c r="E11" s="49" t="s">
        <v>177</v>
      </c>
      <c r="F11" s="66">
        <v>165265.76</v>
      </c>
      <c r="G11" s="65">
        <v>165265.76</v>
      </c>
      <c r="H11" s="67">
        <v>165502.45000000001</v>
      </c>
      <c r="I11" s="67">
        <v>165504.79</v>
      </c>
      <c r="J11" s="68">
        <v>168620.25</v>
      </c>
      <c r="K11" s="72">
        <v>5366.22</v>
      </c>
      <c r="L11" s="73">
        <v>5430.57</v>
      </c>
      <c r="M11" s="73">
        <v>5610.31</v>
      </c>
      <c r="N11" s="73">
        <v>5610.33</v>
      </c>
      <c r="O11" s="74">
        <v>5618.92</v>
      </c>
    </row>
    <row r="12" spans="1:16" x14ac:dyDescent="0.2">
      <c r="C12" s="1440"/>
      <c r="D12" s="1450"/>
      <c r="E12" s="49" t="s">
        <v>178</v>
      </c>
      <c r="F12" s="66">
        <v>127896.57</v>
      </c>
      <c r="G12" s="65">
        <v>126184.41</v>
      </c>
      <c r="H12" s="67">
        <v>131289.60000000001</v>
      </c>
      <c r="I12" s="67">
        <v>131056.21</v>
      </c>
      <c r="J12" s="68">
        <v>129962.34</v>
      </c>
      <c r="K12" s="66">
        <v>218237.27</v>
      </c>
      <c r="L12" s="65">
        <v>219283.18</v>
      </c>
      <c r="M12" s="67">
        <v>224903.45</v>
      </c>
      <c r="N12" s="67">
        <v>224377.78</v>
      </c>
      <c r="O12" s="68">
        <v>212116.28</v>
      </c>
    </row>
    <row r="13" spans="1:16" ht="13.5" thickBot="1" x14ac:dyDescent="0.25">
      <c r="C13" s="1440"/>
      <c r="D13" s="1435" t="s">
        <v>173</v>
      </c>
      <c r="E13" s="1436"/>
      <c r="F13" s="79">
        <v>6081.21</v>
      </c>
      <c r="G13" s="78">
        <v>4792.28</v>
      </c>
      <c r="H13" s="80">
        <v>6669.42</v>
      </c>
      <c r="I13" s="96">
        <v>6440.55</v>
      </c>
      <c r="J13" s="81">
        <v>5132.53</v>
      </c>
      <c r="K13" s="76">
        <v>0</v>
      </c>
      <c r="L13" s="75">
        <v>0</v>
      </c>
      <c r="M13" s="76">
        <v>0</v>
      </c>
      <c r="N13" s="76">
        <v>0</v>
      </c>
      <c r="O13" s="77">
        <v>0</v>
      </c>
    </row>
    <row r="14" spans="1:16" ht="14" thickTop="1" thickBot="1" x14ac:dyDescent="0.25">
      <c r="C14" s="1440"/>
      <c r="D14" s="1433" t="s">
        <v>19</v>
      </c>
      <c r="E14" s="1434"/>
      <c r="F14" s="82">
        <f t="shared" ref="F14:O14" si="0">SUM(F6:F13)</f>
        <v>574361.36</v>
      </c>
      <c r="G14" s="83">
        <f t="shared" si="0"/>
        <v>571360.27</v>
      </c>
      <c r="H14" s="84">
        <f t="shared" si="0"/>
        <v>581523.04</v>
      </c>
      <c r="I14" s="85">
        <f t="shared" si="0"/>
        <v>572854.95000000007</v>
      </c>
      <c r="J14" s="234">
        <f t="shared" si="0"/>
        <v>571184.41</v>
      </c>
      <c r="K14" s="233">
        <f t="shared" si="0"/>
        <v>519978.73</v>
      </c>
      <c r="L14" s="86">
        <f t="shared" si="0"/>
        <v>521436.31</v>
      </c>
      <c r="M14" s="87">
        <f t="shared" si="0"/>
        <v>524701.55000000005</v>
      </c>
      <c r="N14" s="86">
        <f t="shared" si="0"/>
        <v>518536.95999999996</v>
      </c>
      <c r="O14" s="237">
        <f t="shared" si="0"/>
        <v>507983.97</v>
      </c>
    </row>
    <row r="15" spans="1:16" ht="13.5" customHeight="1" x14ac:dyDescent="0.2">
      <c r="C15" s="1441" t="s">
        <v>183</v>
      </c>
      <c r="D15" s="1437" t="s">
        <v>179</v>
      </c>
      <c r="E15" s="1438"/>
      <c r="F15" s="91">
        <v>47268.800000000003</v>
      </c>
      <c r="G15" s="90">
        <v>49004.19</v>
      </c>
      <c r="H15" s="92">
        <v>44060.43</v>
      </c>
      <c r="I15" s="92">
        <v>53062.37</v>
      </c>
      <c r="J15" s="232">
        <v>52667.59</v>
      </c>
      <c r="K15" s="94">
        <v>16344.36</v>
      </c>
      <c r="L15" s="93">
        <v>18694.29</v>
      </c>
      <c r="M15" s="93">
        <v>13639.38</v>
      </c>
      <c r="N15" s="93">
        <v>16979.73</v>
      </c>
      <c r="O15" s="95">
        <v>15774.35</v>
      </c>
    </row>
    <row r="16" spans="1:16" ht="13.5" thickBot="1" x14ac:dyDescent="0.25">
      <c r="C16" s="1442"/>
      <c r="D16" s="1435" t="s">
        <v>173</v>
      </c>
      <c r="E16" s="1436"/>
      <c r="F16" s="79">
        <v>129723.66</v>
      </c>
      <c r="G16" s="78">
        <v>130203.39</v>
      </c>
      <c r="H16" s="96">
        <v>130203.39</v>
      </c>
      <c r="I16" s="96">
        <v>130150.02</v>
      </c>
      <c r="J16" s="81">
        <v>130150.83</v>
      </c>
      <c r="K16" s="98">
        <v>0</v>
      </c>
      <c r="L16" s="97">
        <v>0</v>
      </c>
      <c r="M16" s="97">
        <v>0</v>
      </c>
      <c r="N16" s="97">
        <v>0</v>
      </c>
      <c r="O16" s="99">
        <v>0</v>
      </c>
    </row>
    <row r="17" spans="3:15" ht="14" thickTop="1" thickBot="1" x14ac:dyDescent="0.25">
      <c r="C17" s="1442"/>
      <c r="D17" s="1433" t="s">
        <v>19</v>
      </c>
      <c r="E17" s="1434"/>
      <c r="F17" s="82">
        <f t="shared" ref="F17:O17" si="1">SUM(F15:F16)</f>
        <v>176992.46000000002</v>
      </c>
      <c r="G17" s="83">
        <f t="shared" si="1"/>
        <v>179207.58000000002</v>
      </c>
      <c r="H17" s="85">
        <f t="shared" si="1"/>
        <v>174263.82</v>
      </c>
      <c r="I17" s="85">
        <f t="shared" si="1"/>
        <v>183212.39</v>
      </c>
      <c r="J17" s="234">
        <f t="shared" si="1"/>
        <v>182818.41999999998</v>
      </c>
      <c r="K17" s="100">
        <f t="shared" si="1"/>
        <v>16344.36</v>
      </c>
      <c r="L17" s="88">
        <f t="shared" si="1"/>
        <v>18694.29</v>
      </c>
      <c r="M17" s="100">
        <f t="shared" si="1"/>
        <v>13639.38</v>
      </c>
      <c r="N17" s="88">
        <f t="shared" si="1"/>
        <v>16979.73</v>
      </c>
      <c r="O17" s="89">
        <f t="shared" si="1"/>
        <v>15774.35</v>
      </c>
    </row>
    <row r="18" spans="3:15" ht="13.5" thickBot="1" x14ac:dyDescent="0.25">
      <c r="C18" s="1430" t="s">
        <v>46</v>
      </c>
      <c r="D18" s="1431"/>
      <c r="E18" s="1432"/>
      <c r="F18" s="101">
        <f t="shared" ref="F18:O18" si="2">F14+F17</f>
        <v>751353.82000000007</v>
      </c>
      <c r="G18" s="102">
        <f t="shared" si="2"/>
        <v>750567.85000000009</v>
      </c>
      <c r="H18" s="103">
        <f t="shared" si="2"/>
        <v>755786.8600000001</v>
      </c>
      <c r="I18" s="103">
        <f t="shared" si="2"/>
        <v>756067.34000000008</v>
      </c>
      <c r="J18" s="235">
        <f t="shared" si="2"/>
        <v>754002.83000000007</v>
      </c>
      <c r="K18" s="105">
        <f t="shared" si="2"/>
        <v>536323.09</v>
      </c>
      <c r="L18" s="104">
        <f t="shared" si="2"/>
        <v>540130.6</v>
      </c>
      <c r="M18" s="105">
        <f t="shared" si="2"/>
        <v>538340.93000000005</v>
      </c>
      <c r="N18" s="104">
        <f t="shared" si="2"/>
        <v>535516.68999999994</v>
      </c>
      <c r="O18" s="106">
        <f t="shared" si="2"/>
        <v>523758.31999999995</v>
      </c>
    </row>
    <row r="19" spans="3:15" x14ac:dyDescent="0.2">
      <c r="C19" s="50"/>
      <c r="D19" s="50"/>
      <c r="E19" s="50"/>
      <c r="F19" s="51"/>
      <c r="G19" s="51"/>
      <c r="H19" s="51"/>
      <c r="I19" s="52"/>
      <c r="J19" s="53"/>
      <c r="K19" s="53"/>
      <c r="L19" s="53"/>
      <c r="M19" s="42"/>
      <c r="N19" s="43"/>
      <c r="O19" s="43"/>
    </row>
    <row r="20" spans="3:15" x14ac:dyDescent="0.2">
      <c r="C20" s="40" t="s">
        <v>314</v>
      </c>
      <c r="D20" s="40"/>
      <c r="E20" s="40"/>
      <c r="F20" s="41"/>
      <c r="G20" s="41"/>
      <c r="H20" s="41"/>
      <c r="I20" s="41"/>
      <c r="J20" s="42"/>
      <c r="K20" s="42"/>
      <c r="L20" s="42"/>
      <c r="M20" s="42"/>
      <c r="N20" s="54"/>
      <c r="O20" s="54"/>
    </row>
    <row r="21" spans="3:15" x14ac:dyDescent="0.2">
      <c r="C21" s="40" t="s">
        <v>324</v>
      </c>
      <c r="D21" s="40"/>
      <c r="E21" s="40"/>
      <c r="F21" s="41"/>
      <c r="G21" s="41"/>
      <c r="H21" s="41"/>
      <c r="I21" s="41"/>
      <c r="J21" s="42"/>
      <c r="K21" s="42"/>
      <c r="L21" s="42"/>
      <c r="M21" s="42"/>
      <c r="N21" s="43"/>
      <c r="O21" s="43"/>
    </row>
    <row r="22" spans="3:15" x14ac:dyDescent="0.2">
      <c r="L22" s="57"/>
    </row>
  </sheetData>
  <mergeCells count="13">
    <mergeCell ref="K4:O4"/>
    <mergeCell ref="D14:E14"/>
    <mergeCell ref="D8:D12"/>
    <mergeCell ref="C4:E5"/>
    <mergeCell ref="F4:J4"/>
    <mergeCell ref="C18:E18"/>
    <mergeCell ref="D17:E17"/>
    <mergeCell ref="D13:E13"/>
    <mergeCell ref="D15:E15"/>
    <mergeCell ref="D16:E16"/>
    <mergeCell ref="C6:C14"/>
    <mergeCell ref="C15:C17"/>
    <mergeCell ref="D6:D7"/>
  </mergeCells>
  <phoneticPr fontId="2"/>
  <printOptions horizontalCentered="1" verticalCentered="1"/>
  <pageMargins left="0.75" right="0.75" top="1" bottom="1" header="0.51200000000000001" footer="0.51200000000000001"/>
  <pageSetup paperSize="9" scale="9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44"/>
  <sheetViews>
    <sheetView showGridLines="0" zoomScale="70" zoomScaleNormal="70" workbookViewId="0">
      <selection activeCell="L34" sqref="L34"/>
    </sheetView>
  </sheetViews>
  <sheetFormatPr defaultColWidth="9" defaultRowHeight="13" x14ac:dyDescent="0.2"/>
  <cols>
    <col min="1" max="1" width="9" style="152" customWidth="1"/>
    <col min="2" max="2" width="0.453125" style="152" customWidth="1"/>
    <col min="3" max="4" width="3.08984375" style="245" customWidth="1"/>
    <col min="5" max="5" width="24.08984375" style="245" customWidth="1"/>
    <col min="6" max="6" width="11.6328125" style="245" customWidth="1"/>
    <col min="7" max="7" width="7" style="485" customWidth="1"/>
    <col min="8" max="8" width="5.08984375" style="485" customWidth="1"/>
    <col min="9" max="9" width="12.08984375" style="245" customWidth="1"/>
    <col min="10" max="10" width="7.08984375" style="245" customWidth="1"/>
    <col min="11" max="11" width="5.36328125" style="245" customWidth="1"/>
    <col min="12" max="12" width="12.08984375" style="245" customWidth="1"/>
    <col min="13" max="13" width="7.08984375" style="245" customWidth="1"/>
    <col min="14" max="14" width="6.453125" style="245" customWidth="1"/>
    <col min="15" max="15" width="11.90625" style="245" customWidth="1"/>
    <col min="16" max="16" width="8" style="245" customWidth="1"/>
    <col min="17" max="17" width="6.453125" style="245" customWidth="1"/>
    <col min="18" max="18" width="11.6328125" style="245" customWidth="1"/>
    <col min="19" max="20" width="9" style="245" customWidth="1"/>
    <col min="21" max="16384" width="9" style="245"/>
  </cols>
  <sheetData>
    <row r="1" spans="1:20" s="152" customFormat="1" ht="16.5" x14ac:dyDescent="0.25">
      <c r="A1" s="152" t="s">
        <v>258</v>
      </c>
      <c r="C1" s="107" t="s">
        <v>261</v>
      </c>
    </row>
    <row r="2" spans="1:20" ht="16.5" x14ac:dyDescent="0.2">
      <c r="A2" s="152" t="s">
        <v>259</v>
      </c>
      <c r="C2" s="108" t="s">
        <v>184</v>
      </c>
      <c r="D2" s="452"/>
      <c r="E2" s="452"/>
      <c r="F2" s="452"/>
      <c r="G2" s="452"/>
      <c r="H2" s="452"/>
      <c r="I2" s="452"/>
      <c r="J2" s="452"/>
      <c r="K2" s="452"/>
      <c r="L2" s="452"/>
      <c r="M2" s="452"/>
      <c r="N2" s="452"/>
      <c r="O2" s="452"/>
      <c r="P2" s="452"/>
      <c r="Q2" s="452"/>
    </row>
    <row r="3" spans="1:20" ht="13.5" thickBot="1" x14ac:dyDescent="0.25">
      <c r="C3" s="452"/>
      <c r="D3" s="452"/>
      <c r="E3" s="452"/>
      <c r="F3" s="453"/>
      <c r="G3" s="453"/>
      <c r="H3" s="452"/>
      <c r="I3" s="452"/>
      <c r="J3" s="453"/>
      <c r="K3" s="452"/>
      <c r="L3" s="452"/>
      <c r="M3" s="454"/>
      <c r="N3" s="452"/>
      <c r="O3" s="1145"/>
      <c r="P3" s="1145"/>
      <c r="Q3" s="1145"/>
      <c r="R3" s="1145" t="s">
        <v>225</v>
      </c>
      <c r="S3" s="1145"/>
      <c r="T3" s="1145"/>
    </row>
    <row r="4" spans="1:20" ht="13.5" customHeight="1" x14ac:dyDescent="0.2">
      <c r="C4" s="1146" t="s">
        <v>0</v>
      </c>
      <c r="D4" s="1147"/>
      <c r="E4" s="1148"/>
      <c r="F4" s="1152" t="s">
        <v>299</v>
      </c>
      <c r="G4" s="1153"/>
      <c r="H4" s="1154"/>
      <c r="I4" s="1155" t="s">
        <v>305</v>
      </c>
      <c r="J4" s="1153"/>
      <c r="K4" s="1154"/>
      <c r="L4" s="1156" t="s">
        <v>321</v>
      </c>
      <c r="M4" s="1157"/>
      <c r="N4" s="1158"/>
      <c r="O4" s="1157" t="s">
        <v>334</v>
      </c>
      <c r="P4" s="1157"/>
      <c r="Q4" s="1157"/>
      <c r="R4" s="1156" t="s">
        <v>342</v>
      </c>
      <c r="S4" s="1157"/>
      <c r="T4" s="1159"/>
    </row>
    <row r="5" spans="1:20" ht="13.5" thickBot="1" x14ac:dyDescent="0.25">
      <c r="C5" s="1149"/>
      <c r="D5" s="1150"/>
      <c r="E5" s="1151"/>
      <c r="F5" s="240" t="s">
        <v>188</v>
      </c>
      <c r="G5" s="241" t="s">
        <v>189</v>
      </c>
      <c r="H5" s="242" t="s">
        <v>74</v>
      </c>
      <c r="I5" s="243" t="s">
        <v>188</v>
      </c>
      <c r="J5" s="241" t="s">
        <v>189</v>
      </c>
      <c r="K5" s="242" t="s">
        <v>74</v>
      </c>
      <c r="L5" s="243" t="s">
        <v>188</v>
      </c>
      <c r="M5" s="241" t="s">
        <v>189</v>
      </c>
      <c r="N5" s="242" t="s">
        <v>74</v>
      </c>
      <c r="O5" s="243" t="s">
        <v>188</v>
      </c>
      <c r="P5" s="241" t="s">
        <v>189</v>
      </c>
      <c r="Q5" s="241" t="s">
        <v>74</v>
      </c>
      <c r="R5" s="240" t="s">
        <v>188</v>
      </c>
      <c r="S5" s="241" t="s">
        <v>189</v>
      </c>
      <c r="T5" s="244" t="s">
        <v>74</v>
      </c>
    </row>
    <row r="6" spans="1:20" ht="14.25" customHeight="1" thickTop="1" x14ac:dyDescent="0.2">
      <c r="C6" s="1160" t="s">
        <v>39</v>
      </c>
      <c r="D6" s="1163" t="s">
        <v>40</v>
      </c>
      <c r="E6" s="455" t="s">
        <v>11</v>
      </c>
      <c r="F6" s="246">
        <v>24635767</v>
      </c>
      <c r="G6" s="247">
        <f>F6/F29*100</f>
        <v>20.229469685956435</v>
      </c>
      <c r="H6" s="248">
        <v>100</v>
      </c>
      <c r="I6" s="246">
        <v>25606837</v>
      </c>
      <c r="J6" s="247">
        <f>I6/I29*100</f>
        <v>20.332974406579986</v>
      </c>
      <c r="K6" s="248">
        <f>I6/F6*100</f>
        <v>103.94170800527543</v>
      </c>
      <c r="L6" s="249">
        <v>26488205</v>
      </c>
      <c r="M6" s="247">
        <f>L6/L29*100</f>
        <v>16.542557435604685</v>
      </c>
      <c r="N6" s="248">
        <f>L6/F6*100</f>
        <v>107.51930313352941</v>
      </c>
      <c r="O6" s="249">
        <v>26849290</v>
      </c>
      <c r="P6" s="247">
        <f>O6/O29*100</f>
        <v>18.557597636452925</v>
      </c>
      <c r="Q6" s="250">
        <f>O6/F6*100</f>
        <v>108.98499730087559</v>
      </c>
      <c r="R6" s="249">
        <v>27946562</v>
      </c>
      <c r="S6" s="247">
        <f>R6/R29*100</f>
        <v>19.66186784199299</v>
      </c>
      <c r="T6" s="456">
        <f>R6/F6*100</f>
        <v>113.43897675278387</v>
      </c>
    </row>
    <row r="7" spans="1:20" x14ac:dyDescent="0.2">
      <c r="C7" s="1161"/>
      <c r="D7" s="1164"/>
      <c r="E7" s="457" t="s">
        <v>12</v>
      </c>
      <c r="F7" s="251">
        <v>357350</v>
      </c>
      <c r="G7" s="252">
        <f>F7/F29*100</f>
        <v>0.29343519088634556</v>
      </c>
      <c r="H7" s="253">
        <v>100</v>
      </c>
      <c r="I7" s="251">
        <v>365366</v>
      </c>
      <c r="J7" s="252">
        <f>I7/I29*100</f>
        <v>0.29011695302447948</v>
      </c>
      <c r="K7" s="253">
        <f t="shared" ref="K7:K29" si="0">I7/F7*100</f>
        <v>102.24317895620541</v>
      </c>
      <c r="L7" s="254">
        <v>371558</v>
      </c>
      <c r="M7" s="252">
        <f>L7/L29*100</f>
        <v>0.23204741716769425</v>
      </c>
      <c r="N7" s="253">
        <f t="shared" ref="N7:N28" si="1">L7/F7*100</f>
        <v>103.97593395830418</v>
      </c>
      <c r="O7" s="254">
        <v>377937</v>
      </c>
      <c r="P7" s="252">
        <f>O7/O29*100</f>
        <v>0.26122116368544973</v>
      </c>
      <c r="Q7" s="253">
        <f t="shared" ref="Q7:Q28" si="2">O7/F7*100</f>
        <v>105.76101860920666</v>
      </c>
      <c r="R7" s="254">
        <v>399386</v>
      </c>
      <c r="S7" s="252">
        <f>R7/R29*100</f>
        <v>0.28098893702710953</v>
      </c>
      <c r="T7" s="458">
        <f t="shared" ref="T7:T28" si="3">R7/F7*100</f>
        <v>111.76325731075976</v>
      </c>
    </row>
    <row r="8" spans="1:20" x14ac:dyDescent="0.2">
      <c r="C8" s="1161"/>
      <c r="D8" s="1164"/>
      <c r="E8" s="457" t="s">
        <v>13</v>
      </c>
      <c r="F8" s="255">
        <v>93320</v>
      </c>
      <c r="G8" s="252">
        <f>F8/F29*100</f>
        <v>7.6628996819683132E-2</v>
      </c>
      <c r="H8" s="253">
        <v>100</v>
      </c>
      <c r="I8" s="255">
        <v>71418</v>
      </c>
      <c r="J8" s="252">
        <f>I8/I29*100</f>
        <v>5.6709087739697399E-2</v>
      </c>
      <c r="K8" s="253">
        <f t="shared" si="0"/>
        <v>76.530218602657513</v>
      </c>
      <c r="L8" s="256">
        <v>69260</v>
      </c>
      <c r="M8" s="252">
        <f>L8/L29*100</f>
        <v>4.3254630806050479E-2</v>
      </c>
      <c r="N8" s="253">
        <f t="shared" si="1"/>
        <v>74.217745392198893</v>
      </c>
      <c r="O8" s="256">
        <v>65896</v>
      </c>
      <c r="P8" s="252">
        <f>O8/O29*100</f>
        <v>4.5545765040777682E-2</v>
      </c>
      <c r="Q8" s="253">
        <f t="shared" si="2"/>
        <v>70.612944706386628</v>
      </c>
      <c r="R8" s="256">
        <v>88554</v>
      </c>
      <c r="S8" s="252">
        <f>R8/R29*100</f>
        <v>6.2302369961637752E-2</v>
      </c>
      <c r="T8" s="458">
        <f t="shared" si="3"/>
        <v>94.892841834547795</v>
      </c>
    </row>
    <row r="9" spans="1:20" x14ac:dyDescent="0.2">
      <c r="C9" s="1161"/>
      <c r="D9" s="1164"/>
      <c r="E9" s="457" t="s">
        <v>190</v>
      </c>
      <c r="F9" s="255">
        <v>311430</v>
      </c>
      <c r="G9" s="252">
        <f>F9/F29*100</f>
        <v>0.25572833775775738</v>
      </c>
      <c r="H9" s="253">
        <v>100</v>
      </c>
      <c r="I9" s="255">
        <v>356130</v>
      </c>
      <c r="J9" s="252">
        <f>I9/I29*100</f>
        <v>0.28278315574138779</v>
      </c>
      <c r="K9" s="253">
        <f t="shared" si="0"/>
        <v>114.35314516905886</v>
      </c>
      <c r="L9" s="256">
        <v>336079</v>
      </c>
      <c r="M9" s="252">
        <f>L9/L29*100</f>
        <v>0.20988987968043082</v>
      </c>
      <c r="N9" s="253">
        <f t="shared" si="1"/>
        <v>107.91478020743024</v>
      </c>
      <c r="O9" s="256">
        <v>475986</v>
      </c>
      <c r="P9" s="252">
        <f>O9/O29*100</f>
        <v>0.32899032594845828</v>
      </c>
      <c r="Q9" s="253">
        <f t="shared" si="2"/>
        <v>152.83884018880647</v>
      </c>
      <c r="R9" s="256">
        <v>472700</v>
      </c>
      <c r="S9" s="252">
        <f>R9/R29*100</f>
        <v>0.33256917000774855</v>
      </c>
      <c r="T9" s="458">
        <f t="shared" si="3"/>
        <v>151.78370741418615</v>
      </c>
    </row>
    <row r="10" spans="1:20" x14ac:dyDescent="0.2">
      <c r="C10" s="1161"/>
      <c r="D10" s="1164"/>
      <c r="E10" s="457" t="s">
        <v>191</v>
      </c>
      <c r="F10" s="255">
        <v>255250</v>
      </c>
      <c r="G10" s="252">
        <f>F10/F29*100</f>
        <v>0.20959656491881828</v>
      </c>
      <c r="H10" s="253">
        <v>100</v>
      </c>
      <c r="I10" s="255">
        <v>220783</v>
      </c>
      <c r="J10" s="252">
        <f>I10/I29*100</f>
        <v>0.17531158137211361</v>
      </c>
      <c r="K10" s="253">
        <f t="shared" si="0"/>
        <v>86.496767874632724</v>
      </c>
      <c r="L10" s="256">
        <v>393723</v>
      </c>
      <c r="M10" s="252">
        <f>L10/L29*100</f>
        <v>0.24589002317139205</v>
      </c>
      <c r="N10" s="253">
        <f t="shared" si="1"/>
        <v>154.24995102840353</v>
      </c>
      <c r="O10" s="256">
        <v>584745</v>
      </c>
      <c r="P10" s="252">
        <f>O10/O29*100</f>
        <v>0.404161988265897</v>
      </c>
      <c r="Q10" s="253">
        <f t="shared" si="2"/>
        <v>229.0871694417238</v>
      </c>
      <c r="R10" s="256">
        <v>364867</v>
      </c>
      <c r="S10" s="252">
        <f>R10/R29*100</f>
        <v>0.25670301534422935</v>
      </c>
      <c r="T10" s="458">
        <f t="shared" si="3"/>
        <v>142.94495592556316</v>
      </c>
    </row>
    <row r="11" spans="1:20" x14ac:dyDescent="0.2">
      <c r="C11" s="1161"/>
      <c r="D11" s="1164"/>
      <c r="E11" s="457" t="s">
        <v>14</v>
      </c>
      <c r="F11" s="255">
        <v>5202071</v>
      </c>
      <c r="G11" s="252">
        <f>F11/F29*100</f>
        <v>4.2716403998581853</v>
      </c>
      <c r="H11" s="253">
        <v>100</v>
      </c>
      <c r="I11" s="255">
        <v>4978987</v>
      </c>
      <c r="J11" s="252">
        <f>I11/I29*100</f>
        <v>3.9535384726233262</v>
      </c>
      <c r="K11" s="253">
        <f t="shared" si="0"/>
        <v>95.71163100234503</v>
      </c>
      <c r="L11" s="256">
        <v>6078039</v>
      </c>
      <c r="M11" s="252">
        <f>L11/L29*100</f>
        <v>3.7958898782814936</v>
      </c>
      <c r="N11" s="253">
        <f t="shared" si="1"/>
        <v>116.83883207284175</v>
      </c>
      <c r="O11" s="256">
        <v>6688203</v>
      </c>
      <c r="P11" s="252">
        <f>O11/O29*100</f>
        <v>4.6227285781082985</v>
      </c>
      <c r="Q11" s="253">
        <f t="shared" si="2"/>
        <v>128.56808374972201</v>
      </c>
      <c r="R11" s="256">
        <v>7176678</v>
      </c>
      <c r="S11" s="252">
        <f>R11/R29*100</f>
        <v>5.0491682798241362</v>
      </c>
      <c r="T11" s="458">
        <f t="shared" si="3"/>
        <v>137.95809399756368</v>
      </c>
    </row>
    <row r="12" spans="1:20" x14ac:dyDescent="0.2">
      <c r="C12" s="1161"/>
      <c r="D12" s="1164"/>
      <c r="E12" s="457" t="s">
        <v>15</v>
      </c>
      <c r="F12" s="255">
        <v>213227</v>
      </c>
      <c r="G12" s="257">
        <f>F12/F29*100</f>
        <v>0.17508970322407388</v>
      </c>
      <c r="H12" s="253">
        <v>100</v>
      </c>
      <c r="I12" s="255">
        <v>107453</v>
      </c>
      <c r="J12" s="257">
        <f>I12/I29*100</f>
        <v>8.5322490197061021E-2</v>
      </c>
      <c r="K12" s="253">
        <f t="shared" si="0"/>
        <v>50.393711865758085</v>
      </c>
      <c r="L12" s="256">
        <v>0</v>
      </c>
      <c r="M12" s="257">
        <f>L12/L29*100</f>
        <v>0</v>
      </c>
      <c r="N12" s="253">
        <f t="shared" si="1"/>
        <v>0</v>
      </c>
      <c r="O12" s="256">
        <v>0</v>
      </c>
      <c r="P12" s="257">
        <f>O12/O29*100</f>
        <v>0</v>
      </c>
      <c r="Q12" s="253">
        <f>O12/F12*100</f>
        <v>0</v>
      </c>
      <c r="R12" s="256">
        <v>0</v>
      </c>
      <c r="S12" s="257">
        <f>R12/R29*100</f>
        <v>0</v>
      </c>
      <c r="T12" s="458">
        <f t="shared" si="3"/>
        <v>0</v>
      </c>
    </row>
    <row r="13" spans="1:20" x14ac:dyDescent="0.2">
      <c r="C13" s="1161"/>
      <c r="D13" s="1164"/>
      <c r="E13" s="457" t="s">
        <v>316</v>
      </c>
      <c r="F13" s="251">
        <v>0</v>
      </c>
      <c r="G13" s="252">
        <v>0</v>
      </c>
      <c r="H13" s="258">
        <v>100</v>
      </c>
      <c r="I13" s="251">
        <v>37967</v>
      </c>
      <c r="J13" s="252">
        <v>0</v>
      </c>
      <c r="K13" s="258" t="s">
        <v>223</v>
      </c>
      <c r="L13" s="254">
        <v>65049</v>
      </c>
      <c r="M13" s="252">
        <f>L13/L29*100</f>
        <v>4.0624754249245998E-2</v>
      </c>
      <c r="N13" s="258" t="s">
        <v>223</v>
      </c>
      <c r="O13" s="254">
        <v>83502</v>
      </c>
      <c r="P13" s="252">
        <f>O13/O29*100</f>
        <v>5.7714618071431009E-2</v>
      </c>
      <c r="Q13" s="258" t="s">
        <v>223</v>
      </c>
      <c r="R13" s="254">
        <v>101548</v>
      </c>
      <c r="S13" s="257">
        <f>R13/R29*100</f>
        <v>7.1444328487300299E-2</v>
      </c>
      <c r="T13" s="459" t="s">
        <v>223</v>
      </c>
    </row>
    <row r="14" spans="1:20" x14ac:dyDescent="0.2">
      <c r="C14" s="1161"/>
      <c r="D14" s="1164"/>
      <c r="E14" s="457" t="s">
        <v>16</v>
      </c>
      <c r="F14" s="259">
        <v>184263</v>
      </c>
      <c r="G14" s="252">
        <f>F14/F29*100</f>
        <v>0.15130613845890778</v>
      </c>
      <c r="H14" s="253">
        <v>100</v>
      </c>
      <c r="I14" s="259">
        <v>753829</v>
      </c>
      <c r="J14" s="252">
        <f>I14/I29*100</f>
        <v>0.59857395756991716</v>
      </c>
      <c r="K14" s="253">
        <f t="shared" si="0"/>
        <v>409.10492068402232</v>
      </c>
      <c r="L14" s="260">
        <v>218495</v>
      </c>
      <c r="M14" s="252">
        <f>L14/L29*100</f>
        <v>0.13645568232699973</v>
      </c>
      <c r="N14" s="253">
        <f t="shared" si="1"/>
        <v>118.57779369705258</v>
      </c>
      <c r="O14" s="260">
        <v>207244</v>
      </c>
      <c r="P14" s="252">
        <f>O14/O29*100</f>
        <v>0.14324217752383953</v>
      </c>
      <c r="Q14" s="253">
        <f t="shared" si="2"/>
        <v>112.47184730521049</v>
      </c>
      <c r="R14" s="260">
        <v>202587</v>
      </c>
      <c r="S14" s="252">
        <f>R14/R29*100</f>
        <v>0.14253054885627198</v>
      </c>
      <c r="T14" s="458">
        <f t="shared" si="3"/>
        <v>109.9444815291187</v>
      </c>
    </row>
    <row r="15" spans="1:20" x14ac:dyDescent="0.2">
      <c r="C15" s="1161"/>
      <c r="D15" s="1164"/>
      <c r="E15" s="457" t="s">
        <v>17</v>
      </c>
      <c r="F15" s="259">
        <v>42615677</v>
      </c>
      <c r="G15" s="252">
        <f>F15/F29*100</f>
        <v>34.993533833065193</v>
      </c>
      <c r="H15" s="253">
        <v>100</v>
      </c>
      <c r="I15" s="259">
        <v>44252032</v>
      </c>
      <c r="J15" s="252">
        <f>I15/I29*100</f>
        <v>35.138093552716356</v>
      </c>
      <c r="K15" s="253">
        <f t="shared" si="0"/>
        <v>103.83979585728511</v>
      </c>
      <c r="L15" s="260">
        <v>40210766</v>
      </c>
      <c r="M15" s="252">
        <f>L15/L29*100</f>
        <v>25.11264565057013</v>
      </c>
      <c r="N15" s="253">
        <f t="shared" si="1"/>
        <v>94.356745758139652</v>
      </c>
      <c r="O15" s="260">
        <v>43338002</v>
      </c>
      <c r="P15" s="252">
        <f>O15/O29*100</f>
        <v>29.954207484957408</v>
      </c>
      <c r="Q15" s="253">
        <f t="shared" si="2"/>
        <v>101.69497483285316</v>
      </c>
      <c r="R15" s="260">
        <v>44019538</v>
      </c>
      <c r="S15" s="252">
        <f>R15/R29*100</f>
        <v>30.970046999755763</v>
      </c>
      <c r="T15" s="458">
        <f t="shared" si="3"/>
        <v>103.29423606247063</v>
      </c>
    </row>
    <row r="16" spans="1:20" ht="13.5" thickBot="1" x14ac:dyDescent="0.25">
      <c r="C16" s="1161"/>
      <c r="D16" s="1164"/>
      <c r="E16" s="460" t="s">
        <v>18</v>
      </c>
      <c r="F16" s="259">
        <v>23343</v>
      </c>
      <c r="G16" s="261">
        <f>F16/F29*100</f>
        <v>1.9167924054456317E-2</v>
      </c>
      <c r="H16" s="262">
        <v>100</v>
      </c>
      <c r="I16" s="259">
        <v>21846</v>
      </c>
      <c r="J16" s="261">
        <f>I16/I29*100</f>
        <v>1.7346701542488296E-2</v>
      </c>
      <c r="K16" s="262">
        <f t="shared" si="0"/>
        <v>93.586942552371156</v>
      </c>
      <c r="L16" s="260">
        <v>23708</v>
      </c>
      <c r="M16" s="261">
        <f>L16/L29*100</f>
        <v>1.4806248731588865E-2</v>
      </c>
      <c r="N16" s="262">
        <f>L16/F16*100</f>
        <v>101.56363792143254</v>
      </c>
      <c r="O16" s="260">
        <v>24020</v>
      </c>
      <c r="P16" s="261">
        <f>O16/O29*100</f>
        <v>1.6602058945603376E-2</v>
      </c>
      <c r="Q16" s="262">
        <f>O16/F16*100</f>
        <v>102.90022704879406</v>
      </c>
      <c r="R16" s="260">
        <v>23281</v>
      </c>
      <c r="S16" s="252">
        <f>R16/R29*100</f>
        <v>1.6379400987836672E-2</v>
      </c>
      <c r="T16" s="461">
        <f t="shared" si="3"/>
        <v>99.734395750331998</v>
      </c>
    </row>
    <row r="17" spans="3:20" ht="14" thickTop="1" thickBot="1" x14ac:dyDescent="0.25">
      <c r="C17" s="1161"/>
      <c r="D17" s="1165"/>
      <c r="E17" s="462" t="s">
        <v>19</v>
      </c>
      <c r="F17" s="263">
        <v>73891698</v>
      </c>
      <c r="G17" s="264">
        <f>F17/F29*100</f>
        <v>60.67559677499986</v>
      </c>
      <c r="H17" s="265">
        <v>100</v>
      </c>
      <c r="I17" s="263">
        <v>76772648</v>
      </c>
      <c r="J17" s="264">
        <f>I17/I29*100</f>
        <v>60.960917856015342</v>
      </c>
      <c r="K17" s="265">
        <f t="shared" si="0"/>
        <v>103.89888184732202</v>
      </c>
      <c r="L17" s="263">
        <v>74254882</v>
      </c>
      <c r="M17" s="264">
        <f>L17/L29*100</f>
        <v>46.374061600589712</v>
      </c>
      <c r="N17" s="265">
        <f>L17/F17*100</f>
        <v>100.49150853185158</v>
      </c>
      <c r="O17" s="266">
        <v>78694825</v>
      </c>
      <c r="P17" s="264">
        <f>O17/O29*100</f>
        <v>54.39201179700008</v>
      </c>
      <c r="Q17" s="265">
        <f>O17/F17*100</f>
        <v>106.50022550571244</v>
      </c>
      <c r="R17" s="266">
        <v>80795701</v>
      </c>
      <c r="S17" s="264">
        <f>R17/R29*100</f>
        <v>56.84400089224502</v>
      </c>
      <c r="T17" s="463">
        <f t="shared" si="3"/>
        <v>109.34340824053062</v>
      </c>
    </row>
    <row r="18" spans="3:20" ht="13.5" customHeight="1" x14ac:dyDescent="0.2">
      <c r="C18" s="1161"/>
      <c r="D18" s="1166" t="s">
        <v>41</v>
      </c>
      <c r="E18" s="464" t="s">
        <v>20</v>
      </c>
      <c r="F18" s="267">
        <v>2401993</v>
      </c>
      <c r="G18" s="252">
        <f>F18/F29*100</f>
        <v>1.9723779892616926</v>
      </c>
      <c r="H18" s="268">
        <v>100</v>
      </c>
      <c r="I18" s="269">
        <v>2072144</v>
      </c>
      <c r="J18" s="252">
        <f>I18/I29*100</f>
        <v>1.6453750581826365</v>
      </c>
      <c r="K18" s="268">
        <f t="shared" si="0"/>
        <v>86.267695201443146</v>
      </c>
      <c r="L18" s="269">
        <v>1492061</v>
      </c>
      <c r="M18" s="252">
        <f>L18/L29*100</f>
        <v>0.93183002736220744</v>
      </c>
      <c r="N18" s="268">
        <f>L18/F18*100</f>
        <v>62.117624822387072</v>
      </c>
      <c r="O18" s="269">
        <v>1596917</v>
      </c>
      <c r="P18" s="252">
        <f>O18/O29*100</f>
        <v>1.1037514639981725</v>
      </c>
      <c r="Q18" s="268">
        <f>O18/F18*100</f>
        <v>66.482999742297338</v>
      </c>
      <c r="R18" s="269">
        <v>1582482</v>
      </c>
      <c r="S18" s="252">
        <f>R18/R29*100</f>
        <v>1.1133588434360102</v>
      </c>
      <c r="T18" s="465">
        <f t="shared" si="3"/>
        <v>65.882040455571683</v>
      </c>
    </row>
    <row r="19" spans="3:20" x14ac:dyDescent="0.2">
      <c r="C19" s="1161"/>
      <c r="D19" s="1164"/>
      <c r="E19" s="457" t="s">
        <v>21</v>
      </c>
      <c r="F19" s="251">
        <v>2180041</v>
      </c>
      <c r="G19" s="252">
        <f>F19/F29*100</f>
        <v>1.7901238197147327</v>
      </c>
      <c r="H19" s="253">
        <v>100</v>
      </c>
      <c r="I19" s="254">
        <v>2254555</v>
      </c>
      <c r="J19" s="252">
        <f>I19/I29*100</f>
        <v>1.790217554523698</v>
      </c>
      <c r="K19" s="253">
        <f t="shared" si="0"/>
        <v>103.41800911083783</v>
      </c>
      <c r="L19" s="254">
        <v>2159935</v>
      </c>
      <c r="M19" s="252">
        <f>L19/L29*100</f>
        <v>1.3489343198103763</v>
      </c>
      <c r="N19" s="253">
        <f t="shared" si="1"/>
        <v>99.077723767580522</v>
      </c>
      <c r="O19" s="254">
        <v>2162719</v>
      </c>
      <c r="P19" s="252">
        <f>O19/O29*100</f>
        <v>1.4948204962854448</v>
      </c>
      <c r="Q19" s="253">
        <f t="shared" si="2"/>
        <v>99.205427787826011</v>
      </c>
      <c r="R19" s="254">
        <v>2347707</v>
      </c>
      <c r="S19" s="252">
        <f>R19/R29*100</f>
        <v>1.6517346486384206</v>
      </c>
      <c r="T19" s="458">
        <f t="shared" si="3"/>
        <v>107.69095627100592</v>
      </c>
    </row>
    <row r="20" spans="3:20" x14ac:dyDescent="0.2">
      <c r="C20" s="1161"/>
      <c r="D20" s="1164"/>
      <c r="E20" s="457" t="s">
        <v>22</v>
      </c>
      <c r="F20" s="255">
        <v>22901692</v>
      </c>
      <c r="G20" s="252">
        <f>F20/F29*100</f>
        <v>18.805547400700416</v>
      </c>
      <c r="H20" s="253">
        <v>100</v>
      </c>
      <c r="I20" s="256">
        <v>24045535</v>
      </c>
      <c r="J20" s="252">
        <f>I20/I29*100</f>
        <v>19.09323075503325</v>
      </c>
      <c r="K20" s="253">
        <f t="shared" si="0"/>
        <v>104.9945785665094</v>
      </c>
      <c r="L20" s="256">
        <v>54907687</v>
      </c>
      <c r="M20" s="252">
        <f>L20/L29*100</f>
        <v>34.291246456817461</v>
      </c>
      <c r="N20" s="253">
        <f t="shared" si="1"/>
        <v>239.75384438844083</v>
      </c>
      <c r="O20" s="256">
        <v>34289452</v>
      </c>
      <c r="P20" s="252">
        <f>O20/O29*100</f>
        <v>23.700062586029873</v>
      </c>
      <c r="Q20" s="253">
        <f t="shared" si="2"/>
        <v>149.72453563693023</v>
      </c>
      <c r="R20" s="256">
        <v>32231963</v>
      </c>
      <c r="S20" s="252">
        <f>R20/R29*100</f>
        <v>22.676871552000129</v>
      </c>
      <c r="T20" s="458">
        <f t="shared" si="3"/>
        <v>140.74053131096164</v>
      </c>
    </row>
    <row r="21" spans="3:20" x14ac:dyDescent="0.2">
      <c r="C21" s="1161"/>
      <c r="D21" s="1164"/>
      <c r="E21" s="457" t="s">
        <v>23</v>
      </c>
      <c r="F21" s="259">
        <v>9012789</v>
      </c>
      <c r="G21" s="252">
        <f>F21/F29*100</f>
        <v>7.4007820361924033</v>
      </c>
      <c r="H21" s="253">
        <v>100</v>
      </c>
      <c r="I21" s="260">
        <v>9704748</v>
      </c>
      <c r="J21" s="252">
        <f>I21/I29*100</f>
        <v>7.7060041701483213</v>
      </c>
      <c r="K21" s="253">
        <f t="shared" si="0"/>
        <v>107.67752357233704</v>
      </c>
      <c r="L21" s="260">
        <v>11824664</v>
      </c>
      <c r="M21" s="252">
        <f>L21/L29*100</f>
        <v>7.3848032879814633</v>
      </c>
      <c r="N21" s="253">
        <f t="shared" si="1"/>
        <v>131.19872217135006</v>
      </c>
      <c r="O21" s="260">
        <v>9900431</v>
      </c>
      <c r="P21" s="252">
        <f>O21/O29*100</f>
        <v>6.8429450061981258</v>
      </c>
      <c r="Q21" s="253">
        <f t="shared" si="2"/>
        <v>109.8486938948643</v>
      </c>
      <c r="R21" s="260">
        <v>12163188</v>
      </c>
      <c r="S21" s="252">
        <f>R21/R29*100</f>
        <v>8.5574388360655966</v>
      </c>
      <c r="T21" s="458">
        <f t="shared" si="3"/>
        <v>134.95476261565648</v>
      </c>
    </row>
    <row r="22" spans="3:20" x14ac:dyDescent="0.2">
      <c r="C22" s="1161"/>
      <c r="D22" s="1164"/>
      <c r="E22" s="457" t="s">
        <v>24</v>
      </c>
      <c r="F22" s="255">
        <v>420350</v>
      </c>
      <c r="G22" s="252">
        <f>F22/F29*100</f>
        <v>0.34516715402007936</v>
      </c>
      <c r="H22" s="253">
        <v>100</v>
      </c>
      <c r="I22" s="256">
        <v>328729</v>
      </c>
      <c r="J22" s="252">
        <f>I22/I29*100</f>
        <v>0.26102553562943498</v>
      </c>
      <c r="K22" s="253">
        <f t="shared" si="0"/>
        <v>78.203639823956223</v>
      </c>
      <c r="L22" s="256">
        <v>740633</v>
      </c>
      <c r="M22" s="252">
        <f>L22/L29*100</f>
        <v>0.46254413770975433</v>
      </c>
      <c r="N22" s="253">
        <f t="shared" si="1"/>
        <v>176.19436184132272</v>
      </c>
      <c r="O22" s="256">
        <v>1941929</v>
      </c>
      <c r="P22" s="252">
        <f>O22/O29*100</f>
        <v>1.3422156422221738</v>
      </c>
      <c r="Q22" s="253">
        <f t="shared" si="2"/>
        <v>461.97906506482695</v>
      </c>
      <c r="R22" s="256">
        <v>310723</v>
      </c>
      <c r="S22" s="252">
        <f>R22/R29*100</f>
        <v>0.21860987986527958</v>
      </c>
      <c r="T22" s="458">
        <f t="shared" si="3"/>
        <v>73.920066611157367</v>
      </c>
    </row>
    <row r="23" spans="3:20" x14ac:dyDescent="0.2">
      <c r="C23" s="1161"/>
      <c r="D23" s="1164"/>
      <c r="E23" s="457" t="s">
        <v>25</v>
      </c>
      <c r="F23" s="251">
        <v>433123</v>
      </c>
      <c r="G23" s="252">
        <f>F23/F29*100</f>
        <v>0.35565560425987591</v>
      </c>
      <c r="H23" s="253">
        <v>100</v>
      </c>
      <c r="I23" s="254">
        <v>507866</v>
      </c>
      <c r="J23" s="252">
        <f>I23/I29*100</f>
        <v>0.40326832946888963</v>
      </c>
      <c r="K23" s="253">
        <f t="shared" si="0"/>
        <v>117.25676078157936</v>
      </c>
      <c r="L23" s="254">
        <v>822671</v>
      </c>
      <c r="M23" s="252">
        <f>L23/L29*100</f>
        <v>0.51377895437257226</v>
      </c>
      <c r="N23" s="253">
        <f t="shared" si="1"/>
        <v>189.93934748327842</v>
      </c>
      <c r="O23" s="254">
        <v>1088642</v>
      </c>
      <c r="P23" s="252">
        <f>O23/O29*100</f>
        <v>0.75244374082679222</v>
      </c>
      <c r="Q23" s="253">
        <f t="shared" si="2"/>
        <v>251.34707692733934</v>
      </c>
      <c r="R23" s="254">
        <v>1178315</v>
      </c>
      <c r="S23" s="252">
        <f>R23/R29*100</f>
        <v>0.82900622288487469</v>
      </c>
      <c r="T23" s="458">
        <f t="shared" si="3"/>
        <v>272.05089547311042</v>
      </c>
    </row>
    <row r="24" spans="3:20" x14ac:dyDescent="0.2">
      <c r="C24" s="1161"/>
      <c r="D24" s="1164"/>
      <c r="E24" s="457" t="s">
        <v>26</v>
      </c>
      <c r="F24" s="255">
        <v>3864687</v>
      </c>
      <c r="G24" s="252">
        <f>F24/F29*100</f>
        <v>3.1734578636098449</v>
      </c>
      <c r="H24" s="253">
        <v>100</v>
      </c>
      <c r="I24" s="256">
        <v>3302578</v>
      </c>
      <c r="J24" s="252">
        <f>I24/I29*100</f>
        <v>2.622394712386154</v>
      </c>
      <c r="K24" s="253">
        <f t="shared" si="0"/>
        <v>85.455251615460696</v>
      </c>
      <c r="L24" s="256">
        <v>4021319</v>
      </c>
      <c r="M24" s="252">
        <f>L24/L29*100</f>
        <v>2.5114159500195803</v>
      </c>
      <c r="N24" s="253">
        <f t="shared" si="1"/>
        <v>104.05290260246171</v>
      </c>
      <c r="O24" s="256">
        <v>5050903</v>
      </c>
      <c r="P24" s="252">
        <f>O24/O29*100</f>
        <v>3.4910653344931277</v>
      </c>
      <c r="Q24" s="253">
        <f t="shared" si="2"/>
        <v>130.69371465270021</v>
      </c>
      <c r="R24" s="256">
        <v>4862091</v>
      </c>
      <c r="S24" s="252">
        <f>R24/R29*100</f>
        <v>3.4207352832074136</v>
      </c>
      <c r="T24" s="458">
        <f t="shared" si="3"/>
        <v>125.80814435942678</v>
      </c>
    </row>
    <row r="25" spans="3:20" x14ac:dyDescent="0.2">
      <c r="C25" s="1161"/>
      <c r="D25" s="1164"/>
      <c r="E25" s="457" t="s">
        <v>27</v>
      </c>
      <c r="F25" s="251">
        <v>1738094</v>
      </c>
      <c r="G25" s="252">
        <f>F25/F29*100</f>
        <v>1.4272224560470459</v>
      </c>
      <c r="H25" s="253">
        <v>100</v>
      </c>
      <c r="I25" s="254">
        <v>1629509</v>
      </c>
      <c r="J25" s="252">
        <f>I25/I29*100</f>
        <v>1.2939030616038893</v>
      </c>
      <c r="K25" s="253">
        <f>I25/F25*100</f>
        <v>93.752639385441753</v>
      </c>
      <c r="L25" s="254">
        <v>2091740</v>
      </c>
      <c r="M25" s="252">
        <f>L25/L29*100</f>
        <v>1.30634480857996</v>
      </c>
      <c r="N25" s="253">
        <f t="shared" si="1"/>
        <v>120.34677065797361</v>
      </c>
      <c r="O25" s="254">
        <v>2098651</v>
      </c>
      <c r="P25" s="252">
        <f>O25/O29*100</f>
        <v>1.4505382018421926</v>
      </c>
      <c r="Q25" s="253">
        <f t="shared" si="2"/>
        <v>120.74439011929159</v>
      </c>
      <c r="R25" s="254">
        <v>2131089</v>
      </c>
      <c r="S25" s="252">
        <f>R25/R29*100</f>
        <v>1.4993325575262173</v>
      </c>
      <c r="T25" s="458">
        <f t="shared" si="3"/>
        <v>122.61068733911975</v>
      </c>
    </row>
    <row r="26" spans="3:20" x14ac:dyDescent="0.2">
      <c r="C26" s="1161"/>
      <c r="D26" s="1164"/>
      <c r="E26" s="457" t="s">
        <v>28</v>
      </c>
      <c r="F26" s="255">
        <v>1922109</v>
      </c>
      <c r="G26" s="252">
        <f>F26/F29*100</f>
        <v>1.5783249512225068</v>
      </c>
      <c r="H26" s="253">
        <v>100</v>
      </c>
      <c r="I26" s="256">
        <v>2806375</v>
      </c>
      <c r="J26" s="252">
        <f>I26/I29*100</f>
        <v>2.2283873268012724</v>
      </c>
      <c r="K26" s="253">
        <f t="shared" si="0"/>
        <v>146.0049872301727</v>
      </c>
      <c r="L26" s="256">
        <v>3988992</v>
      </c>
      <c r="M26" s="252">
        <f>L26/L29*100</f>
        <v>2.4912269166660255</v>
      </c>
      <c r="N26" s="253">
        <f t="shared" si="1"/>
        <v>207.53203902588248</v>
      </c>
      <c r="O26" s="256">
        <v>5774381</v>
      </c>
      <c r="P26" s="252">
        <f>O26/O29*100</f>
        <v>3.9911163087582082</v>
      </c>
      <c r="Q26" s="253">
        <f t="shared" si="2"/>
        <v>300.41901890059302</v>
      </c>
      <c r="R26" s="256">
        <v>3327585</v>
      </c>
      <c r="S26" s="252">
        <f>R26/R29*100</f>
        <v>2.3411300646926891</v>
      </c>
      <c r="T26" s="458">
        <f t="shared" si="3"/>
        <v>173.12155554133506</v>
      </c>
    </row>
    <row r="27" spans="3:20" ht="13.5" thickBot="1" x14ac:dyDescent="0.25">
      <c r="C27" s="1161"/>
      <c r="D27" s="1164"/>
      <c r="E27" s="460" t="s">
        <v>29</v>
      </c>
      <c r="F27" s="251">
        <v>3015000</v>
      </c>
      <c r="G27" s="261">
        <f>F27/F29*100</f>
        <v>2.4757439499715459</v>
      </c>
      <c r="H27" s="262">
        <v>100</v>
      </c>
      <c r="I27" s="254">
        <v>2512800</v>
      </c>
      <c r="J27" s="261">
        <f>I27/I29*100</f>
        <v>1.9952756402071132</v>
      </c>
      <c r="K27" s="262">
        <f t="shared" si="0"/>
        <v>83.343283582089555</v>
      </c>
      <c r="L27" s="254">
        <v>3817000</v>
      </c>
      <c r="M27" s="261">
        <f>L27/L29*100</f>
        <v>2.3838135400908849</v>
      </c>
      <c r="N27" s="262">
        <f>L27/F27*100</f>
        <v>126.60033167495854</v>
      </c>
      <c r="O27" s="254">
        <v>2082000</v>
      </c>
      <c r="P27" s="261">
        <f>O27/O29*100</f>
        <v>1.4390294223458044</v>
      </c>
      <c r="Q27" s="262">
        <f t="shared" si="2"/>
        <v>69.054726368159209</v>
      </c>
      <c r="R27" s="254">
        <v>1205000</v>
      </c>
      <c r="S27" s="261">
        <f>R27/R29*100</f>
        <v>0.84778051588605252</v>
      </c>
      <c r="T27" s="461">
        <f t="shared" si="3"/>
        <v>39.966832504145941</v>
      </c>
    </row>
    <row r="28" spans="3:20" ht="14" thickTop="1" thickBot="1" x14ac:dyDescent="0.25">
      <c r="C28" s="1161"/>
      <c r="D28" s="1164"/>
      <c r="E28" s="466" t="s">
        <v>19</v>
      </c>
      <c r="F28" s="270">
        <v>47889878</v>
      </c>
      <c r="G28" s="271">
        <f>F28/F29*100</f>
        <v>39.32440322500014</v>
      </c>
      <c r="H28" s="272">
        <v>100</v>
      </c>
      <c r="I28" s="270">
        <v>49164839</v>
      </c>
      <c r="J28" s="271">
        <f>I28/I29*100</f>
        <v>39.039082143984658</v>
      </c>
      <c r="K28" s="272">
        <f t="shared" si="0"/>
        <v>102.66227656708584</v>
      </c>
      <c r="L28" s="270">
        <v>85866702</v>
      </c>
      <c r="M28" s="271">
        <f>L28/L29*100</f>
        <v>53.625938399410288</v>
      </c>
      <c r="N28" s="272">
        <f t="shared" si="1"/>
        <v>179.30031477632915</v>
      </c>
      <c r="O28" s="273">
        <v>65986025</v>
      </c>
      <c r="P28" s="271">
        <f>O28/O29*100</f>
        <v>45.607988202999913</v>
      </c>
      <c r="Q28" s="272">
        <f t="shared" si="2"/>
        <v>137.78699749454361</v>
      </c>
      <c r="R28" s="273">
        <v>61340144</v>
      </c>
      <c r="S28" s="271">
        <f>R28/R29*100</f>
        <v>43.15599910775498</v>
      </c>
      <c r="T28" s="467">
        <f t="shared" si="3"/>
        <v>128.08582222740264</v>
      </c>
    </row>
    <row r="29" spans="3:20" ht="14" thickTop="1" thickBot="1" x14ac:dyDescent="0.25">
      <c r="C29" s="1162"/>
      <c r="D29" s="1167" t="s">
        <v>30</v>
      </c>
      <c r="E29" s="1168"/>
      <c r="F29" s="263">
        <v>121781576</v>
      </c>
      <c r="G29" s="274">
        <v>100</v>
      </c>
      <c r="H29" s="265">
        <v>100</v>
      </c>
      <c r="I29" s="263">
        <v>125937487</v>
      </c>
      <c r="J29" s="275">
        <v>100</v>
      </c>
      <c r="K29" s="265">
        <f t="shared" si="0"/>
        <v>103.4125942006203</v>
      </c>
      <c r="L29" s="263">
        <v>160121584</v>
      </c>
      <c r="M29" s="275">
        <v>100</v>
      </c>
      <c r="N29" s="265">
        <f>L29/F29*100</f>
        <v>131.48260127623902</v>
      </c>
      <c r="O29" s="263">
        <v>144680850</v>
      </c>
      <c r="P29" s="275">
        <v>100</v>
      </c>
      <c r="Q29" s="265">
        <f>O29/F29*100</f>
        <v>118.80356187868682</v>
      </c>
      <c r="R29" s="266">
        <v>142135845</v>
      </c>
      <c r="S29" s="275">
        <v>100</v>
      </c>
      <c r="T29" s="463">
        <f>R29/F29*100</f>
        <v>116.71375069082698</v>
      </c>
    </row>
    <row r="30" spans="3:20" ht="13.5" thickBot="1" x14ac:dyDescent="0.25">
      <c r="C30" s="468"/>
      <c r="D30" s="469"/>
      <c r="E30" s="469"/>
      <c r="F30" s="470"/>
      <c r="G30" s="468"/>
      <c r="H30" s="468"/>
      <c r="I30" s="470"/>
      <c r="J30" s="468"/>
      <c r="K30" s="468"/>
      <c r="L30" s="470"/>
      <c r="M30" s="468"/>
      <c r="N30" s="468"/>
      <c r="O30" s="471"/>
      <c r="P30" s="471"/>
      <c r="Q30" s="471"/>
      <c r="R30" s="471"/>
      <c r="S30" s="1169" t="s">
        <v>354</v>
      </c>
      <c r="T30" s="1169"/>
    </row>
    <row r="31" spans="3:20" ht="13.5" customHeight="1" x14ac:dyDescent="0.2">
      <c r="C31" s="1170" t="s">
        <v>206</v>
      </c>
      <c r="D31" s="472" t="s">
        <v>31</v>
      </c>
      <c r="E31" s="473"/>
      <c r="F31" s="276">
        <v>630312</v>
      </c>
      <c r="G31" s="277">
        <f>F31/F42*100</f>
        <v>0.53561978833300405</v>
      </c>
      <c r="H31" s="278">
        <v>100</v>
      </c>
      <c r="I31" s="276">
        <v>638186</v>
      </c>
      <c r="J31" s="277">
        <f>I31/I42*100</f>
        <v>0.53576773893532237</v>
      </c>
      <c r="K31" s="278">
        <f>I31/F31*100</f>
        <v>101.24922260721674</v>
      </c>
      <c r="L31" s="276">
        <v>640636</v>
      </c>
      <c r="M31" s="277">
        <f>L31/L42*100</f>
        <v>0.41580656088616885</v>
      </c>
      <c r="N31" s="278">
        <f>L31/F31*100</f>
        <v>101.63791899884502</v>
      </c>
      <c r="O31" s="276">
        <v>629979</v>
      </c>
      <c r="P31" s="277">
        <f>O31/O42*100</f>
        <v>0.4505682960610457</v>
      </c>
      <c r="Q31" s="279">
        <f>O31/F31*100</f>
        <v>99.94716902105624</v>
      </c>
      <c r="R31" s="276">
        <v>638018</v>
      </c>
      <c r="S31" s="277">
        <f>R31/R42*100</f>
        <v>0.46849307037524918</v>
      </c>
      <c r="T31" s="474">
        <f>R31/F31*100</f>
        <v>101.22256914036222</v>
      </c>
    </row>
    <row r="32" spans="3:20" ht="13.5" customHeight="1" x14ac:dyDescent="0.2">
      <c r="C32" s="1171"/>
      <c r="D32" s="475" t="s">
        <v>32</v>
      </c>
      <c r="E32" s="476"/>
      <c r="F32" s="256">
        <v>13512000</v>
      </c>
      <c r="G32" s="280">
        <f>F32/F42*100</f>
        <v>11.482082809712571</v>
      </c>
      <c r="H32" s="253">
        <v>100</v>
      </c>
      <c r="I32" s="256">
        <v>13767711</v>
      </c>
      <c r="J32" s="280">
        <f>I32/I42*100</f>
        <v>11.558221886385734</v>
      </c>
      <c r="K32" s="253">
        <f t="shared" ref="K32:K40" si="4">I32/F32*100</f>
        <v>101.89247335701599</v>
      </c>
      <c r="L32" s="256">
        <v>15397120</v>
      </c>
      <c r="M32" s="280">
        <f>L32/L42*100</f>
        <v>9.9935431582859042</v>
      </c>
      <c r="N32" s="253">
        <f t="shared" ref="N32:N40" si="5">L32/F32*100</f>
        <v>113.95145056246298</v>
      </c>
      <c r="O32" s="256">
        <v>20943550</v>
      </c>
      <c r="P32" s="280">
        <f>O32/O42*100</f>
        <v>14.979070154670735</v>
      </c>
      <c r="Q32" s="253">
        <f t="shared" ref="Q32:Q40" si="6">O32/F32*100</f>
        <v>154.99962995855537</v>
      </c>
      <c r="R32" s="256">
        <v>16739000</v>
      </c>
      <c r="S32" s="280">
        <f>R32/R42*100</f>
        <v>12.291354640482393</v>
      </c>
      <c r="T32" s="458">
        <f t="shared" ref="T32:T39" si="7">R32/F32*100</f>
        <v>123.88247483718176</v>
      </c>
    </row>
    <row r="33" spans="3:20" x14ac:dyDescent="0.2">
      <c r="C33" s="1171"/>
      <c r="D33" s="477" t="s">
        <v>192</v>
      </c>
      <c r="E33" s="457"/>
      <c r="F33" s="254">
        <v>6599178</v>
      </c>
      <c r="G33" s="280">
        <f>F33/F42*100</f>
        <v>5.6077788833654072</v>
      </c>
      <c r="H33" s="253">
        <v>100</v>
      </c>
      <c r="I33" s="254">
        <v>6825119</v>
      </c>
      <c r="J33" s="280">
        <f>I33/I42*100</f>
        <v>5.729800676596648</v>
      </c>
      <c r="K33" s="253">
        <f t="shared" si="4"/>
        <v>103.42377490044971</v>
      </c>
      <c r="L33" s="254">
        <v>6893954</v>
      </c>
      <c r="M33" s="280">
        <f>L33/L42*100</f>
        <v>4.4745398379851382</v>
      </c>
      <c r="N33" s="253">
        <f t="shared" si="5"/>
        <v>104.46685935733208</v>
      </c>
      <c r="O33" s="254">
        <v>7756227</v>
      </c>
      <c r="P33" s="280">
        <f>O33/O42*100</f>
        <v>5.5473436150295115</v>
      </c>
      <c r="Q33" s="253">
        <f>O33/F33*100</f>
        <v>117.53322913853816</v>
      </c>
      <c r="R33" s="254">
        <v>7204814</v>
      </c>
      <c r="S33" s="280">
        <f>R33/R42*100</f>
        <v>5.2904548654467112</v>
      </c>
      <c r="T33" s="458">
        <f t="shared" si="7"/>
        <v>109.17744603949157</v>
      </c>
    </row>
    <row r="34" spans="3:20" x14ac:dyDescent="0.2">
      <c r="C34" s="1171"/>
      <c r="D34" s="478" t="s">
        <v>193</v>
      </c>
      <c r="E34" s="464"/>
      <c r="F34" s="256">
        <v>3812086</v>
      </c>
      <c r="G34" s="280">
        <f>F34/F42*100</f>
        <v>3.2393936596910859</v>
      </c>
      <c r="H34" s="253">
        <v>100</v>
      </c>
      <c r="I34" s="256">
        <v>3935147</v>
      </c>
      <c r="J34" s="280">
        <f>I34/I42*100</f>
        <v>3.3036212179021742</v>
      </c>
      <c r="K34" s="253">
        <f t="shared" si="4"/>
        <v>103.22818005679831</v>
      </c>
      <c r="L34" s="256">
        <v>3943134</v>
      </c>
      <c r="M34" s="280">
        <f>L34/L42*100</f>
        <v>2.5593019868588756</v>
      </c>
      <c r="N34" s="253">
        <f t="shared" si="5"/>
        <v>103.43769789034141</v>
      </c>
      <c r="O34" s="256">
        <v>4104800</v>
      </c>
      <c r="P34" s="280">
        <f>O34/O42*100</f>
        <v>2.9358006245785662</v>
      </c>
      <c r="Q34" s="253">
        <f t="shared" si="6"/>
        <v>107.67857808034762</v>
      </c>
      <c r="R34" s="256">
        <v>4435450</v>
      </c>
      <c r="S34" s="280">
        <v>3.2</v>
      </c>
      <c r="T34" s="458">
        <f t="shared" si="7"/>
        <v>116.35230684722222</v>
      </c>
    </row>
    <row r="35" spans="3:20" ht="14.25" customHeight="1" x14ac:dyDescent="0.2">
      <c r="C35" s="1171"/>
      <c r="D35" s="479" t="s">
        <v>33</v>
      </c>
      <c r="E35" s="480"/>
      <c r="F35" s="254">
        <v>63776619</v>
      </c>
      <c r="G35" s="280">
        <f>F35/F42*100</f>
        <v>54.195413016687986</v>
      </c>
      <c r="H35" s="253">
        <v>100</v>
      </c>
      <c r="I35" s="254">
        <v>64878272</v>
      </c>
      <c r="J35" s="280">
        <f>I35/I42*100</f>
        <v>54.466386124845791</v>
      </c>
      <c r="K35" s="253">
        <f t="shared" si="4"/>
        <v>101.72736187222469</v>
      </c>
      <c r="L35" s="254">
        <v>93391768</v>
      </c>
      <c r="M35" s="280">
        <f>L35/L42*100</f>
        <v>60.61618433425371</v>
      </c>
      <c r="N35" s="253">
        <f t="shared" si="5"/>
        <v>146.43574630382963</v>
      </c>
      <c r="O35" s="254">
        <v>70989648</v>
      </c>
      <c r="P35" s="280">
        <f>O35/O42*100</f>
        <v>50.772620575183339</v>
      </c>
      <c r="Q35" s="253">
        <f>O35/F35*100</f>
        <v>111.30983284015103</v>
      </c>
      <c r="R35" s="254">
        <v>69709409</v>
      </c>
      <c r="S35" s="280">
        <f>R35/R42*100</f>
        <v>51.187231483208976</v>
      </c>
      <c r="T35" s="458">
        <f t="shared" si="7"/>
        <v>109.30245298829655</v>
      </c>
    </row>
    <row r="36" spans="3:20" x14ac:dyDescent="0.2">
      <c r="C36" s="1171"/>
      <c r="D36" s="481" t="s">
        <v>34</v>
      </c>
      <c r="E36" s="482"/>
      <c r="F36" s="256">
        <v>3671957</v>
      </c>
      <c r="G36" s="280">
        <f>F36/F42*100</f>
        <v>3.120316337159839</v>
      </c>
      <c r="H36" s="253">
        <v>100</v>
      </c>
      <c r="I36" s="256">
        <v>3709625</v>
      </c>
      <c r="J36" s="280">
        <f>I36/I42*100</f>
        <v>3.1142917559268697</v>
      </c>
      <c r="K36" s="253">
        <f t="shared" si="4"/>
        <v>101.02582900616757</v>
      </c>
      <c r="L36" s="256">
        <v>6243032</v>
      </c>
      <c r="M36" s="280">
        <f>L36/L42*100</f>
        <v>4.0520571204588887</v>
      </c>
      <c r="N36" s="253">
        <f>L36/F36*100</f>
        <v>170.01920229458025</v>
      </c>
      <c r="O36" s="256">
        <v>9356433</v>
      </c>
      <c r="P36" s="280">
        <f>O36/O42*100</f>
        <v>6.6918295276816187</v>
      </c>
      <c r="Q36" s="253">
        <f t="shared" si="6"/>
        <v>254.80780412188921</v>
      </c>
      <c r="R36" s="256">
        <v>8345530</v>
      </c>
      <c r="S36" s="280">
        <f>R36/R42*100</f>
        <v>6.1280762825010466</v>
      </c>
      <c r="T36" s="458">
        <f t="shared" si="7"/>
        <v>227.27744360840828</v>
      </c>
    </row>
    <row r="37" spans="3:20" x14ac:dyDescent="0.2">
      <c r="C37" s="1171"/>
      <c r="D37" s="481" t="s">
        <v>279</v>
      </c>
      <c r="E37" s="482"/>
      <c r="F37" s="254">
        <v>1486964</v>
      </c>
      <c r="G37" s="280">
        <f>F37/F42*100</f>
        <v>1.2635763604989227</v>
      </c>
      <c r="H37" s="253">
        <v>100</v>
      </c>
      <c r="I37" s="254">
        <v>1739053</v>
      </c>
      <c r="J37" s="280">
        <f>I37/I42*100</f>
        <v>1.4599638564598552</v>
      </c>
      <c r="K37" s="253">
        <f t="shared" si="4"/>
        <v>116.95326853911729</v>
      </c>
      <c r="L37" s="254">
        <v>2551029</v>
      </c>
      <c r="M37" s="280">
        <f>L37/L42*100</f>
        <v>1.6557524010684419</v>
      </c>
      <c r="N37" s="253">
        <f t="shared" si="5"/>
        <v>171.55956701036473</v>
      </c>
      <c r="O37" s="254">
        <v>2595853</v>
      </c>
      <c r="P37" s="280">
        <f>O37/O42*100</f>
        <v>1.8565842084179849</v>
      </c>
      <c r="Q37" s="253">
        <f t="shared" si="6"/>
        <v>174.57403138206439</v>
      </c>
      <c r="R37" s="254">
        <v>3280893</v>
      </c>
      <c r="S37" s="280">
        <f>R37/R42*100</f>
        <v>2.4091414899621362</v>
      </c>
      <c r="T37" s="458">
        <f t="shared" si="7"/>
        <v>220.64374120691559</v>
      </c>
    </row>
    <row r="38" spans="3:20" x14ac:dyDescent="0.2">
      <c r="C38" s="1171"/>
      <c r="D38" s="481" t="s">
        <v>35</v>
      </c>
      <c r="E38" s="482"/>
      <c r="F38" s="256">
        <v>9783000</v>
      </c>
      <c r="G38" s="281">
        <f>F38/F42*100</f>
        <v>8.31329308225415</v>
      </c>
      <c r="H38" s="253">
        <v>100</v>
      </c>
      <c r="I38" s="256">
        <v>10840594</v>
      </c>
      <c r="J38" s="281">
        <f>I38/I42*100</f>
        <v>9.1008585836978906</v>
      </c>
      <c r="K38" s="253">
        <f t="shared" si="4"/>
        <v>110.81052846775017</v>
      </c>
      <c r="L38" s="256">
        <v>12338618</v>
      </c>
      <c r="M38" s="281">
        <f>L38/L42*100</f>
        <v>8.008414008373208</v>
      </c>
      <c r="N38" s="253">
        <f t="shared" si="5"/>
        <v>126.12305018910355</v>
      </c>
      <c r="O38" s="256">
        <v>9257740</v>
      </c>
      <c r="P38" s="281">
        <f>O38/O42*100</f>
        <v>6.6212431480671352</v>
      </c>
      <c r="Q38" s="253">
        <f t="shared" si="6"/>
        <v>94.630890319942765</v>
      </c>
      <c r="R38" s="256">
        <v>9793472</v>
      </c>
      <c r="S38" s="281">
        <f>R38/R42*100</f>
        <v>7.1912920433499243</v>
      </c>
      <c r="T38" s="458">
        <f t="shared" si="7"/>
        <v>100.10704282939793</v>
      </c>
    </row>
    <row r="39" spans="3:20" ht="13.5" customHeight="1" x14ac:dyDescent="0.2">
      <c r="C39" s="1171"/>
      <c r="D39" s="481" t="s">
        <v>36</v>
      </c>
      <c r="E39" s="482"/>
      <c r="F39" s="269">
        <v>10696951</v>
      </c>
      <c r="G39" s="280">
        <f>F39/F42*100</f>
        <v>9.0899405856599831</v>
      </c>
      <c r="H39" s="253">
        <v>100</v>
      </c>
      <c r="I39" s="269">
        <v>8976041</v>
      </c>
      <c r="J39" s="280">
        <f>I39/I42*100</f>
        <v>7.5355353943219532</v>
      </c>
      <c r="K39" s="253">
        <f t="shared" si="4"/>
        <v>83.912144684966776</v>
      </c>
      <c r="L39" s="269">
        <v>8955834</v>
      </c>
      <c r="M39" s="280">
        <f>L39/L42*100</f>
        <v>5.8128087328957809</v>
      </c>
      <c r="N39" s="253">
        <f t="shared" si="5"/>
        <v>83.723240388779942</v>
      </c>
      <c r="O39" s="269">
        <v>9367758</v>
      </c>
      <c r="P39" s="280">
        <f>O39/O42*100</f>
        <v>6.6999292991865271</v>
      </c>
      <c r="Q39" s="253">
        <f t="shared" si="6"/>
        <v>87.574094711661303</v>
      </c>
      <c r="R39" s="269">
        <v>10578015</v>
      </c>
      <c r="S39" s="280">
        <f>R39/R42*100</f>
        <v>7.7673776066277771</v>
      </c>
      <c r="T39" s="458">
        <f t="shared" si="7"/>
        <v>98.88813176764107</v>
      </c>
    </row>
    <row r="40" spans="3:20" x14ac:dyDescent="0.2">
      <c r="C40" s="1171"/>
      <c r="D40" s="481" t="s">
        <v>37</v>
      </c>
      <c r="E40" s="482"/>
      <c r="F40" s="254">
        <v>3709931</v>
      </c>
      <c r="G40" s="280">
        <f>F40/F42*100</f>
        <v>3.152585476637046</v>
      </c>
      <c r="H40" s="253">
        <v>100</v>
      </c>
      <c r="I40" s="254">
        <v>3806420</v>
      </c>
      <c r="J40" s="280">
        <f>I40/I42*100</f>
        <v>3.1955527649277635</v>
      </c>
      <c r="K40" s="253">
        <f t="shared" si="4"/>
        <v>102.60083004239162</v>
      </c>
      <c r="L40" s="254">
        <v>3715556</v>
      </c>
      <c r="M40" s="280">
        <f>L40/L42*100</f>
        <v>2.4115918589338876</v>
      </c>
      <c r="N40" s="253">
        <f t="shared" si="5"/>
        <v>100.15162007056195</v>
      </c>
      <c r="O40" s="254">
        <v>4816771</v>
      </c>
      <c r="P40" s="280">
        <f>O40/O42*100</f>
        <v>3.4450105511235445</v>
      </c>
      <c r="Q40" s="253">
        <f t="shared" si="6"/>
        <v>129.83451713791982</v>
      </c>
      <c r="R40" s="254">
        <v>5460551</v>
      </c>
      <c r="S40" s="280">
        <f>R40/R42*100</f>
        <v>4.009652241677566</v>
      </c>
      <c r="T40" s="458">
        <f>R40/F40*100</f>
        <v>147.18740052038703</v>
      </c>
    </row>
    <row r="41" spans="3:20" ht="13.5" thickBot="1" x14ac:dyDescent="0.25">
      <c r="C41" s="1171"/>
      <c r="D41" s="475" t="s">
        <v>38</v>
      </c>
      <c r="E41" s="476"/>
      <c r="F41" s="282" t="s">
        <v>355</v>
      </c>
      <c r="G41" s="283" t="s">
        <v>220</v>
      </c>
      <c r="H41" s="262">
        <v>100</v>
      </c>
      <c r="I41" s="282" t="s">
        <v>356</v>
      </c>
      <c r="J41" s="283" t="s">
        <v>223</v>
      </c>
      <c r="K41" s="262">
        <f>I41/F41*100</f>
        <v>80.994012149681765</v>
      </c>
      <c r="L41" s="284" t="s">
        <v>375</v>
      </c>
      <c r="M41" s="283" t="s">
        <v>220</v>
      </c>
      <c r="N41" s="262">
        <f>L41/F41*100</f>
        <v>332.55911733576909</v>
      </c>
      <c r="O41" s="284" t="s">
        <v>376</v>
      </c>
      <c r="P41" s="283" t="s">
        <v>220</v>
      </c>
      <c r="Q41" s="262">
        <f>O41/F41*100</f>
        <v>371.66427442622478</v>
      </c>
      <c r="R41" s="284" t="s">
        <v>395</v>
      </c>
      <c r="S41" s="283" t="s">
        <v>220</v>
      </c>
      <c r="T41" s="461">
        <f>R41/F41*100</f>
        <v>269.60549780348828</v>
      </c>
    </row>
    <row r="42" spans="3:20" ht="14" thickTop="1" thickBot="1" x14ac:dyDescent="0.25">
      <c r="C42" s="1172"/>
      <c r="D42" s="1173" t="s">
        <v>207</v>
      </c>
      <c r="E42" s="1174"/>
      <c r="F42" s="263">
        <v>117678998</v>
      </c>
      <c r="G42" s="285">
        <v>100</v>
      </c>
      <c r="H42" s="265">
        <v>100</v>
      </c>
      <c r="I42" s="263">
        <v>119116168</v>
      </c>
      <c r="J42" s="285">
        <v>100</v>
      </c>
      <c r="K42" s="265">
        <f>I42/F42*100</f>
        <v>101.22126294787112</v>
      </c>
      <c r="L42" s="266">
        <v>154070681</v>
      </c>
      <c r="M42" s="285">
        <v>100</v>
      </c>
      <c r="N42" s="265">
        <f>L42/F42*100</f>
        <v>130.9245350644471</v>
      </c>
      <c r="O42" s="266">
        <v>139818759</v>
      </c>
      <c r="P42" s="285">
        <v>100</v>
      </c>
      <c r="Q42" s="265">
        <f>O42/F42*100</f>
        <v>118.81368925320048</v>
      </c>
      <c r="R42" s="266">
        <v>136185152</v>
      </c>
      <c r="S42" s="285">
        <v>100</v>
      </c>
      <c r="T42" s="463">
        <f>R42/F42*100</f>
        <v>115.72596156877542</v>
      </c>
    </row>
    <row r="43" spans="3:20" x14ac:dyDescent="0.2">
      <c r="C43" s="483"/>
      <c r="D43" s="469"/>
      <c r="E43" s="469"/>
      <c r="F43" s="469"/>
      <c r="G43" s="452"/>
      <c r="H43" s="452"/>
      <c r="I43" s="452"/>
      <c r="J43" s="452"/>
      <c r="K43" s="469"/>
      <c r="L43" s="452"/>
      <c r="M43" s="452"/>
      <c r="N43" s="452"/>
      <c r="O43" s="452" t="s">
        <v>291</v>
      </c>
      <c r="P43" s="452"/>
      <c r="Q43" s="452"/>
      <c r="R43"/>
    </row>
    <row r="44" spans="3:20" x14ac:dyDescent="0.2">
      <c r="C44" s="452"/>
      <c r="D44" s="4" t="s">
        <v>374</v>
      </c>
      <c r="E44" s="452"/>
      <c r="F44" s="452"/>
      <c r="G44" s="452"/>
      <c r="H44" s="452"/>
      <c r="I44" s="452"/>
      <c r="J44" s="452"/>
      <c r="K44" s="452"/>
      <c r="L44" s="452"/>
      <c r="M44" s="484"/>
      <c r="N44" s="452"/>
      <c r="O44" s="452"/>
      <c r="P44" s="484"/>
      <c r="Q44" s="452"/>
      <c r="R44"/>
    </row>
  </sheetData>
  <mergeCells count="15">
    <mergeCell ref="C31:C42"/>
    <mergeCell ref="D42:E42"/>
    <mergeCell ref="C6:C29"/>
    <mergeCell ref="D6:D17"/>
    <mergeCell ref="D18:D28"/>
    <mergeCell ref="D29:E29"/>
    <mergeCell ref="S30:T30"/>
    <mergeCell ref="O3:Q3"/>
    <mergeCell ref="R3:T3"/>
    <mergeCell ref="C4:E5"/>
    <mergeCell ref="F4:H4"/>
    <mergeCell ref="I4:K4"/>
    <mergeCell ref="L4:N4"/>
    <mergeCell ref="O4:Q4"/>
    <mergeCell ref="R4:T4"/>
  </mergeCells>
  <phoneticPr fontId="2"/>
  <printOptions horizontalCentered="1" verticalCentered="1"/>
  <pageMargins left="0.75" right="0.75" top="1" bottom="1" header="0.51200000000000001" footer="0.51200000000000001"/>
  <pageSetup paperSize="9" scale="82"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55"/>
  <sheetViews>
    <sheetView showGridLines="0" zoomScale="55" zoomScaleNormal="55" workbookViewId="0">
      <selection activeCell="O20" sqref="O20"/>
    </sheetView>
  </sheetViews>
  <sheetFormatPr defaultColWidth="9" defaultRowHeight="13" x14ac:dyDescent="0.2"/>
  <cols>
    <col min="1" max="1" width="9" style="16" customWidth="1"/>
    <col min="2" max="2" width="1.08984375" style="16" customWidth="1"/>
    <col min="3" max="3" width="6.36328125" style="14" customWidth="1"/>
    <col min="4" max="4" width="16.453125" style="14" customWidth="1"/>
    <col min="5" max="5" width="12" style="14" customWidth="1"/>
    <col min="6" max="6" width="7.08984375" style="124" customWidth="1"/>
    <col min="7" max="7" width="7.08984375" style="125" customWidth="1"/>
    <col min="8" max="8" width="7.08984375" style="126" customWidth="1"/>
    <col min="9" max="9" width="11.90625" style="14" customWidth="1"/>
    <col min="10" max="10" width="7.08984375" style="127" customWidth="1"/>
    <col min="11" max="11" width="7.08984375" style="126" customWidth="1"/>
    <col min="12" max="12" width="7.08984375" style="14" customWidth="1"/>
    <col min="13" max="13" width="12.08984375" style="14" customWidth="1"/>
    <col min="14" max="16" width="7.08984375" style="14" customWidth="1"/>
    <col min="17" max="17" width="11.6328125" style="14" customWidth="1"/>
    <col min="18" max="18" width="7.08984375" style="14" customWidth="1"/>
    <col min="19" max="19" width="7.90625" style="14" customWidth="1"/>
    <col min="20" max="20" width="7.08984375" style="14" customWidth="1"/>
    <col min="21" max="21" width="12" style="14" customWidth="1"/>
    <col min="22" max="24" width="7.08984375" style="14" customWidth="1"/>
    <col min="25" max="16384" width="9" style="14"/>
  </cols>
  <sheetData>
    <row r="1" spans="1:24" s="16" customFormat="1" ht="16.5" x14ac:dyDescent="0.25">
      <c r="A1" s="16" t="s">
        <v>258</v>
      </c>
      <c r="C1" s="109" t="s">
        <v>261</v>
      </c>
    </row>
    <row r="2" spans="1:24" ht="16.5" x14ac:dyDescent="0.2">
      <c r="A2" s="16" t="s">
        <v>259</v>
      </c>
      <c r="C2" s="1175" t="s">
        <v>185</v>
      </c>
      <c r="D2" s="1175"/>
      <c r="E2" s="1175"/>
      <c r="F2" s="1175"/>
      <c r="G2" s="110"/>
      <c r="H2" s="17"/>
      <c r="I2" s="17"/>
      <c r="J2" s="17"/>
      <c r="K2" s="17"/>
      <c r="L2" s="17"/>
      <c r="M2" s="17"/>
      <c r="N2" s="17"/>
      <c r="O2" s="17"/>
      <c r="P2" s="17"/>
      <c r="Q2" s="17"/>
      <c r="R2" s="17"/>
      <c r="S2" s="17"/>
      <c r="T2" s="17"/>
    </row>
    <row r="3" spans="1:24" ht="13.5" thickBot="1" x14ac:dyDescent="0.25">
      <c r="C3" s="17"/>
      <c r="D3" s="17"/>
      <c r="E3" s="17"/>
      <c r="F3" s="111"/>
      <c r="G3" s="110"/>
      <c r="H3" s="112"/>
      <c r="I3" s="113"/>
      <c r="J3" s="17"/>
      <c r="K3" s="17"/>
      <c r="L3" s="114"/>
      <c r="M3" s="113"/>
      <c r="N3" s="17"/>
      <c r="O3" s="17"/>
      <c r="P3" s="114"/>
      <c r="Q3" s="17"/>
      <c r="R3" s="1176"/>
      <c r="S3" s="1176"/>
      <c r="T3" s="1176"/>
    </row>
    <row r="4" spans="1:24" x14ac:dyDescent="0.2">
      <c r="C4" s="1177" t="s">
        <v>43</v>
      </c>
      <c r="D4" s="1178"/>
      <c r="E4" s="1183" t="s">
        <v>353</v>
      </c>
      <c r="F4" s="1184"/>
      <c r="G4" s="1184"/>
      <c r="H4" s="1185"/>
      <c r="I4" s="1183" t="s">
        <v>305</v>
      </c>
      <c r="J4" s="1184"/>
      <c r="K4" s="1184"/>
      <c r="L4" s="1185"/>
      <c r="M4" s="1156" t="s">
        <v>321</v>
      </c>
      <c r="N4" s="1157"/>
      <c r="O4" s="1157"/>
      <c r="P4" s="1158"/>
      <c r="Q4" s="1156" t="s">
        <v>372</v>
      </c>
      <c r="R4" s="1157"/>
      <c r="S4" s="1157"/>
      <c r="T4" s="1158"/>
      <c r="U4" s="1157" t="s">
        <v>342</v>
      </c>
      <c r="V4" s="1157"/>
      <c r="W4" s="1157"/>
      <c r="X4" s="1159"/>
    </row>
    <row r="5" spans="1:24" x14ac:dyDescent="0.2">
      <c r="C5" s="1179"/>
      <c r="D5" s="1180"/>
      <c r="E5" s="18"/>
      <c r="F5" s="115"/>
      <c r="G5" s="22" t="s">
        <v>60</v>
      </c>
      <c r="H5" s="21"/>
      <c r="I5" s="18"/>
      <c r="J5" s="18"/>
      <c r="K5" s="9" t="s">
        <v>60</v>
      </c>
      <c r="L5" s="18"/>
      <c r="M5" s="18"/>
      <c r="N5" s="18"/>
      <c r="O5" s="9" t="s">
        <v>60</v>
      </c>
      <c r="P5" s="18"/>
      <c r="Q5" s="18"/>
      <c r="R5" s="9"/>
      <c r="S5" s="9" t="s">
        <v>60</v>
      </c>
      <c r="T5" s="18"/>
      <c r="U5" s="8"/>
      <c r="V5" s="9"/>
      <c r="W5" s="9" t="s">
        <v>60</v>
      </c>
      <c r="X5" s="10"/>
    </row>
    <row r="6" spans="1:24" ht="13.5" thickBot="1" x14ac:dyDescent="0.25">
      <c r="C6" s="1181"/>
      <c r="D6" s="1182"/>
      <c r="E6" s="12" t="s">
        <v>1</v>
      </c>
      <c r="F6" s="116" t="s">
        <v>10</v>
      </c>
      <c r="G6" s="23" t="s">
        <v>266</v>
      </c>
      <c r="H6" s="117" t="s">
        <v>2</v>
      </c>
      <c r="I6" s="19" t="s">
        <v>188</v>
      </c>
      <c r="J6" s="19" t="s">
        <v>189</v>
      </c>
      <c r="K6" s="20" t="s">
        <v>203</v>
      </c>
      <c r="L6" s="12" t="s">
        <v>74</v>
      </c>
      <c r="M6" s="19" t="s">
        <v>188</v>
      </c>
      <c r="N6" s="19" t="s">
        <v>189</v>
      </c>
      <c r="O6" s="20" t="s">
        <v>203</v>
      </c>
      <c r="P6" s="12" t="s">
        <v>74</v>
      </c>
      <c r="Q6" s="19" t="s">
        <v>188</v>
      </c>
      <c r="R6" s="19" t="s">
        <v>189</v>
      </c>
      <c r="S6" s="20" t="s">
        <v>189</v>
      </c>
      <c r="T6" s="12" t="s">
        <v>74</v>
      </c>
      <c r="U6" s="11" t="s">
        <v>188</v>
      </c>
      <c r="V6" s="19" t="s">
        <v>189</v>
      </c>
      <c r="W6" s="20" t="s">
        <v>189</v>
      </c>
      <c r="X6" s="13" t="s">
        <v>74</v>
      </c>
    </row>
    <row r="7" spans="1:24" ht="13.5" thickTop="1" x14ac:dyDescent="0.2">
      <c r="C7" s="118" t="s">
        <v>11</v>
      </c>
      <c r="D7" s="119"/>
      <c r="E7" s="246">
        <v>24635767</v>
      </c>
      <c r="F7" s="286">
        <f>E7/E29*100</f>
        <v>20.264826174868233</v>
      </c>
      <c r="G7" s="287">
        <v>27.7</v>
      </c>
      <c r="H7" s="288">
        <v>100</v>
      </c>
      <c r="I7" s="249">
        <v>25606837</v>
      </c>
      <c r="J7" s="289">
        <f>I7/I29*100</f>
        <v>20.368391920295011</v>
      </c>
      <c r="K7" s="287">
        <v>28</v>
      </c>
      <c r="L7" s="288">
        <f>I7/E7*100</f>
        <v>103.94170800527543</v>
      </c>
      <c r="M7" s="249">
        <v>26488205</v>
      </c>
      <c r="N7" s="289">
        <f>M7/M29*100</f>
        <v>16.583550257197054</v>
      </c>
      <c r="O7" s="287">
        <v>27.6</v>
      </c>
      <c r="P7" s="288">
        <f>M7/E7*100</f>
        <v>107.51930313352941</v>
      </c>
      <c r="Q7" s="249">
        <v>26849290</v>
      </c>
      <c r="R7" s="289">
        <f>Q7/Q29*100</f>
        <v>18.604149012323266</v>
      </c>
      <c r="S7" s="287">
        <v>24.4</v>
      </c>
      <c r="T7" s="290">
        <f>Q7/E7*100</f>
        <v>108.98499730087559</v>
      </c>
      <c r="U7" s="249">
        <v>27946562</v>
      </c>
      <c r="V7" s="289">
        <f>U7/U29*100</f>
        <v>19.708934525085162</v>
      </c>
      <c r="W7" s="287">
        <v>25.4</v>
      </c>
      <c r="X7" s="291">
        <f>U7/E7*100</f>
        <v>113.43897675278387</v>
      </c>
    </row>
    <row r="8" spans="1:24" x14ac:dyDescent="0.2">
      <c r="C8" s="120" t="s">
        <v>12</v>
      </c>
      <c r="D8" s="121"/>
      <c r="E8" s="251">
        <v>357350</v>
      </c>
      <c r="F8" s="292">
        <f>E8/E29*100</f>
        <v>0.29394804852591616</v>
      </c>
      <c r="G8" s="293">
        <v>0.4</v>
      </c>
      <c r="H8" s="294">
        <v>100</v>
      </c>
      <c r="I8" s="254">
        <v>365366</v>
      </c>
      <c r="J8" s="292">
        <f>I8/I29*100</f>
        <v>0.29062230069065176</v>
      </c>
      <c r="K8" s="293">
        <v>0.4</v>
      </c>
      <c r="L8" s="295">
        <f t="shared" ref="L8:L28" si="0">I8/E8*100</f>
        <v>102.24317895620541</v>
      </c>
      <c r="M8" s="254">
        <v>371558</v>
      </c>
      <c r="N8" s="292">
        <f>M8/M29*100</f>
        <v>0.2326224357771175</v>
      </c>
      <c r="O8" s="293">
        <v>0.4</v>
      </c>
      <c r="P8" s="295">
        <f t="shared" ref="P8:P29" si="1">M8/E8*100</f>
        <v>103.97593395830418</v>
      </c>
      <c r="Q8" s="254">
        <v>377937</v>
      </c>
      <c r="R8" s="292">
        <f>Q8/Q29*100</f>
        <v>0.26187643193806676</v>
      </c>
      <c r="S8" s="293">
        <v>0.3</v>
      </c>
      <c r="T8" s="294">
        <f>Q8/E8*100</f>
        <v>105.76101860920666</v>
      </c>
      <c r="U8" s="254">
        <v>399386</v>
      </c>
      <c r="V8" s="292">
        <f>U8/U29*100</f>
        <v>0.28166156982872032</v>
      </c>
      <c r="W8" s="293">
        <v>0.3</v>
      </c>
      <c r="X8" s="296">
        <f t="shared" ref="X8:X29" si="2">U8/E8*100</f>
        <v>111.76325731075976</v>
      </c>
    </row>
    <row r="9" spans="1:24" s="301" customFormat="1" x14ac:dyDescent="0.2">
      <c r="A9" s="152"/>
      <c r="B9" s="152"/>
      <c r="C9" s="297" t="s">
        <v>13</v>
      </c>
      <c r="D9" s="298"/>
      <c r="E9" s="255">
        <v>93320</v>
      </c>
      <c r="F9" s="292">
        <f>E9/E29*100</f>
        <v>7.6762926790089531E-2</v>
      </c>
      <c r="G9" s="293">
        <v>0.1</v>
      </c>
      <c r="H9" s="294">
        <v>100</v>
      </c>
      <c r="I9" s="256">
        <v>71418</v>
      </c>
      <c r="J9" s="292">
        <f>I9/I29*100</f>
        <v>5.6807867920728707E-2</v>
      </c>
      <c r="K9" s="299">
        <v>0.1</v>
      </c>
      <c r="L9" s="295">
        <f t="shared" si="0"/>
        <v>76.530218602657513</v>
      </c>
      <c r="M9" s="256">
        <v>69260</v>
      </c>
      <c r="N9" s="292">
        <f>M9/M29*100</f>
        <v>4.3361816733654392E-2</v>
      </c>
      <c r="O9" s="299">
        <v>0.1</v>
      </c>
      <c r="P9" s="295">
        <f t="shared" si="1"/>
        <v>74.217745392198893</v>
      </c>
      <c r="Q9" s="256">
        <v>65896</v>
      </c>
      <c r="R9" s="300">
        <f>Q9/Q29*100</f>
        <v>4.5660015714235044E-2</v>
      </c>
      <c r="S9" s="299">
        <v>0.1</v>
      </c>
      <c r="T9" s="294">
        <f t="shared" ref="T9:T29" si="3">Q9/E9*100</f>
        <v>70.612944706386628</v>
      </c>
      <c r="U9" s="256">
        <v>88554</v>
      </c>
      <c r="V9" s="300">
        <f>U9/U29*100</f>
        <v>6.2451509703926787E-2</v>
      </c>
      <c r="W9" s="299">
        <v>0.1</v>
      </c>
      <c r="X9" s="296">
        <f t="shared" si="2"/>
        <v>94.892841834547795</v>
      </c>
    </row>
    <row r="10" spans="1:24" s="301" customFormat="1" x14ac:dyDescent="0.2">
      <c r="A10" s="152"/>
      <c r="B10" s="152"/>
      <c r="C10" s="297" t="s">
        <v>190</v>
      </c>
      <c r="D10" s="298"/>
      <c r="E10" s="255">
        <v>311430</v>
      </c>
      <c r="F10" s="292">
        <f>E10/E29*100</f>
        <v>0.2561752924371794</v>
      </c>
      <c r="G10" s="293">
        <v>0.4</v>
      </c>
      <c r="H10" s="294">
        <v>100</v>
      </c>
      <c r="I10" s="256">
        <v>356130</v>
      </c>
      <c r="J10" s="292">
        <f>I10/I29*100</f>
        <v>0.28327572884439656</v>
      </c>
      <c r="K10" s="293">
        <v>0.4</v>
      </c>
      <c r="L10" s="295">
        <f t="shared" si="0"/>
        <v>114.35314516905886</v>
      </c>
      <c r="M10" s="256">
        <v>336079</v>
      </c>
      <c r="N10" s="292">
        <f>M10/M29*100</f>
        <v>0.21040999142405192</v>
      </c>
      <c r="O10" s="293">
        <v>0.4</v>
      </c>
      <c r="P10" s="295">
        <f t="shared" si="1"/>
        <v>107.91478020743024</v>
      </c>
      <c r="Q10" s="256">
        <v>475986</v>
      </c>
      <c r="R10" s="292">
        <f>Q10/Q29*100</f>
        <v>0.32981559183798531</v>
      </c>
      <c r="S10" s="293">
        <v>0.4</v>
      </c>
      <c r="T10" s="294">
        <f t="shared" si="3"/>
        <v>152.83884018880647</v>
      </c>
      <c r="U10" s="256">
        <v>472700</v>
      </c>
      <c r="V10" s="292">
        <f>U10/U29*100</f>
        <v>0.33336527584351006</v>
      </c>
      <c r="W10" s="293">
        <v>0.4</v>
      </c>
      <c r="X10" s="296">
        <f t="shared" si="2"/>
        <v>151.78370741418615</v>
      </c>
    </row>
    <row r="11" spans="1:24" s="301" customFormat="1" x14ac:dyDescent="0.2">
      <c r="A11" s="152"/>
      <c r="B11" s="152"/>
      <c r="C11" s="297" t="s">
        <v>191</v>
      </c>
      <c r="D11" s="298"/>
      <c r="E11" s="255">
        <v>255250</v>
      </c>
      <c r="F11" s="292">
        <f>E11/E29*100</f>
        <v>0.20996289180422581</v>
      </c>
      <c r="G11" s="293">
        <v>0.4</v>
      </c>
      <c r="H11" s="294">
        <v>100</v>
      </c>
      <c r="I11" s="256">
        <v>220783</v>
      </c>
      <c r="J11" s="292">
        <f>I11/I29*100</f>
        <v>0.17561695235293967</v>
      </c>
      <c r="K11" s="299">
        <v>0.3</v>
      </c>
      <c r="L11" s="295">
        <f t="shared" si="0"/>
        <v>86.496767874632724</v>
      </c>
      <c r="M11" s="256">
        <v>393723</v>
      </c>
      <c r="N11" s="292">
        <f>M11/M29*100</f>
        <v>0.24649934406330651</v>
      </c>
      <c r="O11" s="299">
        <v>0.2</v>
      </c>
      <c r="P11" s="295">
        <f t="shared" si="1"/>
        <v>154.24995102840353</v>
      </c>
      <c r="Q11" s="256">
        <v>584745</v>
      </c>
      <c r="R11" s="300">
        <f>Q11/Q29*100</f>
        <v>0.40517582082099629</v>
      </c>
      <c r="S11" s="299">
        <v>0.6</v>
      </c>
      <c r="T11" s="294">
        <f t="shared" si="3"/>
        <v>229.0871694417238</v>
      </c>
      <c r="U11" s="256">
        <v>364867</v>
      </c>
      <c r="V11" s="300">
        <f>U11/U29*100</f>
        <v>0.25731751237823991</v>
      </c>
      <c r="W11" s="299">
        <v>0.3</v>
      </c>
      <c r="X11" s="296">
        <f t="shared" si="2"/>
        <v>142.94495592556316</v>
      </c>
    </row>
    <row r="12" spans="1:24" s="301" customFormat="1" x14ac:dyDescent="0.2">
      <c r="A12" s="152"/>
      <c r="B12" s="152"/>
      <c r="C12" s="297" t="s">
        <v>14</v>
      </c>
      <c r="D12" s="298"/>
      <c r="E12" s="255">
        <v>5202071</v>
      </c>
      <c r="F12" s="292">
        <f>E12/E29*100</f>
        <v>4.2791062508556346</v>
      </c>
      <c r="G12" s="293">
        <v>6.2</v>
      </c>
      <c r="H12" s="294">
        <v>100</v>
      </c>
      <c r="I12" s="256">
        <v>4978987</v>
      </c>
      <c r="J12" s="292">
        <f>I12/I29*100</f>
        <v>3.9604250451570371</v>
      </c>
      <c r="K12" s="293">
        <v>5.2</v>
      </c>
      <c r="L12" s="295">
        <f t="shared" si="0"/>
        <v>95.71163100234503</v>
      </c>
      <c r="M12" s="256">
        <v>6078039</v>
      </c>
      <c r="N12" s="292">
        <f>M12/M29*100</f>
        <v>3.8052961769853311</v>
      </c>
      <c r="O12" s="293">
        <v>4.7</v>
      </c>
      <c r="P12" s="295">
        <f t="shared" si="1"/>
        <v>116.83883207284175</v>
      </c>
      <c r="Q12" s="256">
        <v>6688203</v>
      </c>
      <c r="R12" s="292">
        <f>Q12/Q29*100</f>
        <v>4.6343246036177304</v>
      </c>
      <c r="S12" s="293">
        <v>5.4</v>
      </c>
      <c r="T12" s="294">
        <f t="shared" si="3"/>
        <v>128.56808374972201</v>
      </c>
      <c r="U12" s="256">
        <v>7176678</v>
      </c>
      <c r="V12" s="292">
        <f>U12/U29*100</f>
        <v>5.0612550055215779</v>
      </c>
      <c r="W12" s="293">
        <v>5.7</v>
      </c>
      <c r="X12" s="296">
        <f t="shared" si="2"/>
        <v>137.95809399756368</v>
      </c>
    </row>
    <row r="13" spans="1:24" s="301" customFormat="1" x14ac:dyDescent="0.2">
      <c r="A13" s="152"/>
      <c r="B13" s="152"/>
      <c r="C13" s="297" t="s">
        <v>15</v>
      </c>
      <c r="D13" s="298"/>
      <c r="E13" s="255">
        <v>213227</v>
      </c>
      <c r="F13" s="292">
        <f>E13/E29*100</f>
        <v>0.17539572000289777</v>
      </c>
      <c r="G13" s="293">
        <v>0.2</v>
      </c>
      <c r="H13" s="294">
        <v>100</v>
      </c>
      <c r="I13" s="256">
        <v>107453</v>
      </c>
      <c r="J13" s="292">
        <f>I13/I29*100</f>
        <v>8.5471111368087341E-2</v>
      </c>
      <c r="K13" s="293">
        <v>0.2</v>
      </c>
      <c r="L13" s="295">
        <f t="shared" si="0"/>
        <v>50.393711865758085</v>
      </c>
      <c r="M13" s="256">
        <v>31</v>
      </c>
      <c r="N13" s="292">
        <f>M13/M29*100</f>
        <v>1.9408263337327264E-5</v>
      </c>
      <c r="O13" s="293">
        <v>0.1</v>
      </c>
      <c r="P13" s="295">
        <f t="shared" si="1"/>
        <v>1.4538496531865102E-2</v>
      </c>
      <c r="Q13" s="256">
        <v>1</v>
      </c>
      <c r="R13" s="292">
        <f>Q13/Q29*100</f>
        <v>6.9291027853337144E-7</v>
      </c>
      <c r="S13" s="293">
        <v>0</v>
      </c>
      <c r="T13" s="294">
        <f t="shared" si="3"/>
        <v>4.6898375909242262E-4</v>
      </c>
      <c r="U13" s="256">
        <v>18</v>
      </c>
      <c r="V13" s="292">
        <f>U13/U29*100</f>
        <v>1.2694256325752447E-5</v>
      </c>
      <c r="W13" s="293">
        <v>0</v>
      </c>
      <c r="X13" s="296">
        <f t="shared" si="2"/>
        <v>8.4417076636636064E-3</v>
      </c>
    </row>
    <row r="14" spans="1:24" s="301" customFormat="1" x14ac:dyDescent="0.2">
      <c r="A14" s="152"/>
      <c r="B14" s="152"/>
      <c r="C14" s="297" t="s">
        <v>316</v>
      </c>
      <c r="D14" s="298"/>
      <c r="E14" s="267">
        <v>0</v>
      </c>
      <c r="F14" s="302" t="s">
        <v>223</v>
      </c>
      <c r="G14" s="302" t="s">
        <v>223</v>
      </c>
      <c r="H14" s="303" t="s">
        <v>223</v>
      </c>
      <c r="I14" s="267">
        <v>37967</v>
      </c>
      <c r="J14" s="302" t="s">
        <v>223</v>
      </c>
      <c r="K14" s="302" t="s">
        <v>223</v>
      </c>
      <c r="L14" s="303" t="s">
        <v>223</v>
      </c>
      <c r="M14" s="254">
        <v>65049</v>
      </c>
      <c r="N14" s="302" t="s">
        <v>223</v>
      </c>
      <c r="O14" s="299">
        <v>0</v>
      </c>
      <c r="P14" s="303" t="s">
        <v>223</v>
      </c>
      <c r="Q14" s="254">
        <v>83502</v>
      </c>
      <c r="R14" s="292">
        <f>Q14/Q29*100</f>
        <v>5.7859394078093575E-2</v>
      </c>
      <c r="S14" s="299">
        <v>0.1</v>
      </c>
      <c r="T14" s="303" t="s">
        <v>223</v>
      </c>
      <c r="U14" s="254">
        <v>101548</v>
      </c>
      <c r="V14" s="292">
        <f>U14/U29*100</f>
        <v>7.1615352298194962E-2</v>
      </c>
      <c r="W14" s="299">
        <v>0.1</v>
      </c>
      <c r="X14" s="304" t="s">
        <v>223</v>
      </c>
    </row>
    <row r="15" spans="1:24" s="301" customFormat="1" x14ac:dyDescent="0.2">
      <c r="A15" s="152"/>
      <c r="B15" s="152"/>
      <c r="C15" s="297" t="s">
        <v>16</v>
      </c>
      <c r="D15" s="298"/>
      <c r="E15" s="259">
        <v>184263</v>
      </c>
      <c r="F15" s="292">
        <f>E15/E29*100</f>
        <v>0.15157058700302473</v>
      </c>
      <c r="G15" s="293">
        <v>0.1</v>
      </c>
      <c r="H15" s="294">
        <v>100</v>
      </c>
      <c r="I15" s="260">
        <v>753829</v>
      </c>
      <c r="J15" s="292">
        <f>I15/I29*100</f>
        <v>0.59961659899206088</v>
      </c>
      <c r="K15" s="293">
        <v>0.1</v>
      </c>
      <c r="L15" s="295">
        <f>I15/E15*100</f>
        <v>409.10492068402232</v>
      </c>
      <c r="M15" s="260">
        <v>218495</v>
      </c>
      <c r="N15" s="292">
        <f>M15/M29*100</f>
        <v>0.13679382251255873</v>
      </c>
      <c r="O15" s="293">
        <v>0.6</v>
      </c>
      <c r="P15" s="295">
        <f t="shared" si="1"/>
        <v>118.57779369705258</v>
      </c>
      <c r="Q15" s="260">
        <v>207244</v>
      </c>
      <c r="R15" s="292">
        <f>Q15/Q29*100</f>
        <v>0.14360149776437001</v>
      </c>
      <c r="S15" s="293">
        <v>0.1</v>
      </c>
      <c r="T15" s="294">
        <f t="shared" si="3"/>
        <v>112.47184730521049</v>
      </c>
      <c r="U15" s="260">
        <v>202587</v>
      </c>
      <c r="V15" s="292">
        <f>U15/U29*100</f>
        <v>0.14287173923695615</v>
      </c>
      <c r="W15" s="293">
        <v>0.1</v>
      </c>
      <c r="X15" s="296">
        <f t="shared" si="2"/>
        <v>109.9444815291187</v>
      </c>
    </row>
    <row r="16" spans="1:24" s="301" customFormat="1" x14ac:dyDescent="0.2">
      <c r="A16" s="152"/>
      <c r="B16" s="152"/>
      <c r="C16" s="297" t="s">
        <v>226</v>
      </c>
      <c r="D16" s="298"/>
      <c r="E16" s="259">
        <v>42615677</v>
      </c>
      <c r="F16" s="292">
        <f>E16/E29*100</f>
        <v>35.054694531301998</v>
      </c>
      <c r="G16" s="293">
        <v>25.7</v>
      </c>
      <c r="H16" s="294">
        <v>100</v>
      </c>
      <c r="I16" s="260">
        <v>44252032</v>
      </c>
      <c r="J16" s="292">
        <f>I16/I29*100</f>
        <v>35.199299743480076</v>
      </c>
      <c r="K16" s="293">
        <v>27.5</v>
      </c>
      <c r="L16" s="295">
        <f t="shared" si="0"/>
        <v>103.83979585728511</v>
      </c>
      <c r="M16" s="260">
        <v>40210766</v>
      </c>
      <c r="N16" s="292">
        <f>M16/M29*100</f>
        <v>25.174875339472436</v>
      </c>
      <c r="O16" s="293">
        <v>27</v>
      </c>
      <c r="P16" s="295">
        <f t="shared" si="1"/>
        <v>94.356745758139652</v>
      </c>
      <c r="Q16" s="260">
        <v>43338002</v>
      </c>
      <c r="R16" s="292">
        <f>Q16/Q29*100</f>
        <v>30.029347036899807</v>
      </c>
      <c r="S16" s="293">
        <v>23.2</v>
      </c>
      <c r="T16" s="294">
        <f t="shared" si="3"/>
        <v>101.69497483285316</v>
      </c>
      <c r="U16" s="260">
        <v>44019538</v>
      </c>
      <c r="V16" s="292">
        <f>U16/U29*100</f>
        <v>31.044183261844456</v>
      </c>
      <c r="W16" s="293">
        <v>24.4</v>
      </c>
      <c r="X16" s="296">
        <f t="shared" si="2"/>
        <v>103.29423606247063</v>
      </c>
    </row>
    <row r="17" spans="1:24" s="301" customFormat="1" x14ac:dyDescent="0.2">
      <c r="A17" s="152"/>
      <c r="B17" s="152"/>
      <c r="C17" s="297" t="s">
        <v>61</v>
      </c>
      <c r="D17" s="298"/>
      <c r="E17" s="259">
        <v>23343</v>
      </c>
      <c r="F17" s="292">
        <f>E17/E29*100</f>
        <v>1.9201425204254823E-2</v>
      </c>
      <c r="G17" s="293">
        <v>0</v>
      </c>
      <c r="H17" s="294">
        <v>100</v>
      </c>
      <c r="I17" s="260">
        <v>21846</v>
      </c>
      <c r="J17" s="292">
        <f>I17/I29*100</f>
        <v>1.7376917340113686E-2</v>
      </c>
      <c r="K17" s="305">
        <v>0</v>
      </c>
      <c r="L17" s="295">
        <f t="shared" si="0"/>
        <v>93.586942552371156</v>
      </c>
      <c r="M17" s="260">
        <v>23708</v>
      </c>
      <c r="N17" s="292">
        <f>M17/M29*100</f>
        <v>1.4842938941979186E-2</v>
      </c>
      <c r="O17" s="305">
        <v>0</v>
      </c>
      <c r="P17" s="295">
        <f t="shared" si="1"/>
        <v>101.56363792143254</v>
      </c>
      <c r="Q17" s="260">
        <v>24020</v>
      </c>
      <c r="R17" s="306">
        <f>Q17/Q29*100</f>
        <v>1.6643704890371581E-2</v>
      </c>
      <c r="S17" s="305">
        <v>0</v>
      </c>
      <c r="T17" s="294">
        <f t="shared" si="3"/>
        <v>102.90022704879406</v>
      </c>
      <c r="U17" s="260">
        <v>23281</v>
      </c>
      <c r="V17" s="306">
        <f>U17/U29*100</f>
        <v>1.6418610084435705E-2</v>
      </c>
      <c r="W17" s="305">
        <v>0</v>
      </c>
      <c r="X17" s="296">
        <f t="shared" si="2"/>
        <v>99.734395750331998</v>
      </c>
    </row>
    <row r="18" spans="1:24" s="301" customFormat="1" x14ac:dyDescent="0.2">
      <c r="A18" s="152"/>
      <c r="B18" s="152"/>
      <c r="C18" s="297" t="s">
        <v>202</v>
      </c>
      <c r="D18" s="298"/>
      <c r="E18" s="255">
        <v>1571384</v>
      </c>
      <c r="F18" s="292">
        <f>E18/E29*100</f>
        <v>1.2925850294804764</v>
      </c>
      <c r="G18" s="293">
        <v>1</v>
      </c>
      <c r="H18" s="294">
        <v>100</v>
      </c>
      <c r="I18" s="256">
        <v>1466742</v>
      </c>
      <c r="J18" s="292">
        <f>I18/I29*100</f>
        <v>1.1666874710827166</v>
      </c>
      <c r="K18" s="299">
        <v>1.1000000000000001</v>
      </c>
      <c r="L18" s="295">
        <f t="shared" si="0"/>
        <v>93.340774756520361</v>
      </c>
      <c r="M18" s="256">
        <v>1187900</v>
      </c>
      <c r="N18" s="292">
        <f>M18/M29*100</f>
        <v>0.74371212962616307</v>
      </c>
      <c r="O18" s="299">
        <v>1</v>
      </c>
      <c r="P18" s="295">
        <f t="shared" si="1"/>
        <v>75.59578053486608</v>
      </c>
      <c r="Q18" s="256">
        <v>1237363</v>
      </c>
      <c r="R18" s="300">
        <f>Q18/Q29*100</f>
        <v>0.85738154097688801</v>
      </c>
      <c r="S18" s="299">
        <v>0.7</v>
      </c>
      <c r="T18" s="294">
        <f t="shared" si="3"/>
        <v>78.743515270614949</v>
      </c>
      <c r="U18" s="256">
        <v>1206096</v>
      </c>
      <c r="V18" s="300">
        <f>U18/U29*100</f>
        <v>0.85058287652581777</v>
      </c>
      <c r="W18" s="299">
        <v>0.8</v>
      </c>
      <c r="X18" s="296">
        <f t="shared" si="2"/>
        <v>76.753740651553031</v>
      </c>
    </row>
    <row r="19" spans="1:24" s="301" customFormat="1" x14ac:dyDescent="0.2">
      <c r="A19" s="152"/>
      <c r="B19" s="152"/>
      <c r="C19" s="297" t="s">
        <v>44</v>
      </c>
      <c r="D19" s="298"/>
      <c r="E19" s="251">
        <v>2614699</v>
      </c>
      <c r="F19" s="292">
        <f>E19/E29*100</f>
        <v>2.150792412292331</v>
      </c>
      <c r="G19" s="293">
        <v>2.4</v>
      </c>
      <c r="H19" s="294">
        <v>100</v>
      </c>
      <c r="I19" s="254">
        <v>2472030</v>
      </c>
      <c r="J19" s="292">
        <f>I19/I29*100</f>
        <v>1.9663215678971546</v>
      </c>
      <c r="K19" s="293">
        <v>2.2999999999999998</v>
      </c>
      <c r="L19" s="295">
        <f t="shared" si="0"/>
        <v>94.543578438665406</v>
      </c>
      <c r="M19" s="254">
        <v>2086914</v>
      </c>
      <c r="N19" s="292">
        <f>M19/M29*100</f>
        <v>1.306560531430806</v>
      </c>
      <c r="O19" s="293">
        <v>2.2000000000000002</v>
      </c>
      <c r="P19" s="295">
        <f t="shared" si="1"/>
        <v>79.814693775459432</v>
      </c>
      <c r="Q19" s="254">
        <v>2153046</v>
      </c>
      <c r="R19" s="292">
        <f>Q19/Q29*100</f>
        <v>1.4918677035551613</v>
      </c>
      <c r="S19" s="293">
        <v>1.7</v>
      </c>
      <c r="T19" s="294">
        <f t="shared" si="3"/>
        <v>82.343933278744501</v>
      </c>
      <c r="U19" s="254">
        <v>2342510</v>
      </c>
      <c r="V19" s="292">
        <f>U19/U29*100</f>
        <v>1.6520234658687978</v>
      </c>
      <c r="W19" s="293">
        <v>1.9</v>
      </c>
      <c r="X19" s="296">
        <f t="shared" si="2"/>
        <v>89.590044590218611</v>
      </c>
    </row>
    <row r="20" spans="1:24" s="301" customFormat="1" x14ac:dyDescent="0.2">
      <c r="A20" s="152"/>
      <c r="B20" s="152"/>
      <c r="C20" s="297" t="s">
        <v>255</v>
      </c>
      <c r="D20" s="298"/>
      <c r="E20" s="255">
        <v>518221</v>
      </c>
      <c r="F20" s="292">
        <f>E20/E29*100</f>
        <v>0.42627690403007917</v>
      </c>
      <c r="G20" s="293">
        <v>0.4</v>
      </c>
      <c r="H20" s="294">
        <v>100</v>
      </c>
      <c r="I20" s="256">
        <v>512679</v>
      </c>
      <c r="J20" s="292">
        <f>I20/I29*100</f>
        <v>0.40779916712497227</v>
      </c>
      <c r="K20" s="293">
        <v>0.4</v>
      </c>
      <c r="L20" s="295">
        <f t="shared" si="0"/>
        <v>98.930572091829546</v>
      </c>
      <c r="M20" s="256">
        <v>511256</v>
      </c>
      <c r="N20" s="292">
        <f>M20/M29*100</f>
        <v>0.32008358325124475</v>
      </c>
      <c r="O20" s="293">
        <v>0.4</v>
      </c>
      <c r="P20" s="295">
        <f t="shared" si="1"/>
        <v>98.655978819847135</v>
      </c>
      <c r="Q20" s="256">
        <v>511042</v>
      </c>
      <c r="R20" s="292">
        <f>Q20/Q29*100</f>
        <v>0.3541062545622512</v>
      </c>
      <c r="S20" s="293">
        <v>0.3</v>
      </c>
      <c r="T20" s="294">
        <f t="shared" si="3"/>
        <v>98.614683696723986</v>
      </c>
      <c r="U20" s="256">
        <v>508032</v>
      </c>
      <c r="V20" s="292">
        <f>U20/U29*100</f>
        <v>0.35828269053803702</v>
      </c>
      <c r="W20" s="293">
        <v>0.3</v>
      </c>
      <c r="X20" s="296">
        <f t="shared" si="2"/>
        <v>98.033850422889074</v>
      </c>
    </row>
    <row r="21" spans="1:24" s="301" customFormat="1" x14ac:dyDescent="0.2">
      <c r="A21" s="152"/>
      <c r="B21" s="152"/>
      <c r="C21" s="297" t="s">
        <v>22</v>
      </c>
      <c r="D21" s="298"/>
      <c r="E21" s="259">
        <v>22901692</v>
      </c>
      <c r="F21" s="292">
        <f>E21/E29*100</f>
        <v>18.838415198941053</v>
      </c>
      <c r="G21" s="293">
        <v>17.3</v>
      </c>
      <c r="H21" s="294">
        <v>100</v>
      </c>
      <c r="I21" s="260">
        <v>24045535</v>
      </c>
      <c r="J21" s="292">
        <f>I21/I29*100</f>
        <v>19.126488789426467</v>
      </c>
      <c r="K21" s="305">
        <v>16.5</v>
      </c>
      <c r="L21" s="295">
        <f t="shared" si="0"/>
        <v>104.9945785665094</v>
      </c>
      <c r="M21" s="260">
        <v>54907687</v>
      </c>
      <c r="N21" s="292">
        <f>M21/M29*100</f>
        <v>34.376220920630345</v>
      </c>
      <c r="O21" s="305">
        <v>17.2</v>
      </c>
      <c r="P21" s="295">
        <f t="shared" si="1"/>
        <v>239.75384438844083</v>
      </c>
      <c r="Q21" s="260">
        <v>34289452</v>
      </c>
      <c r="R21" s="306">
        <f>Q21/Q29*100</f>
        <v>23.75951373607667</v>
      </c>
      <c r="S21" s="305">
        <v>24.1</v>
      </c>
      <c r="T21" s="294">
        <f t="shared" si="3"/>
        <v>149.72453563693023</v>
      </c>
      <c r="U21" s="260">
        <v>32231963</v>
      </c>
      <c r="V21" s="306">
        <f>U21/U29*100</f>
        <v>22.731155566898266</v>
      </c>
      <c r="W21" s="305">
        <v>20.6</v>
      </c>
      <c r="X21" s="296">
        <f t="shared" si="2"/>
        <v>140.74053131096164</v>
      </c>
    </row>
    <row r="22" spans="1:24" s="301" customFormat="1" x14ac:dyDescent="0.2">
      <c r="A22" s="152"/>
      <c r="B22" s="152"/>
      <c r="C22" s="297" t="s">
        <v>23</v>
      </c>
      <c r="D22" s="298"/>
      <c r="E22" s="255">
        <v>9012256</v>
      </c>
      <c r="F22" s="292">
        <f>E22/E29*100</f>
        <v>7.4132784777276584</v>
      </c>
      <c r="G22" s="293">
        <v>7</v>
      </c>
      <c r="H22" s="294">
        <v>100</v>
      </c>
      <c r="I22" s="256">
        <v>9704493</v>
      </c>
      <c r="J22" s="292">
        <f>I22/I29*100</f>
        <v>7.7192242373300326</v>
      </c>
      <c r="K22" s="299">
        <v>7.2</v>
      </c>
      <c r="L22" s="295">
        <f t="shared" si="0"/>
        <v>107.68106232224206</v>
      </c>
      <c r="M22" s="256">
        <v>11823916</v>
      </c>
      <c r="N22" s="292">
        <f>M22/M29*100</f>
        <v>7.4026346905302329</v>
      </c>
      <c r="O22" s="299">
        <v>7.7</v>
      </c>
      <c r="P22" s="295">
        <f t="shared" si="1"/>
        <v>131.19818167615301</v>
      </c>
      <c r="Q22" s="256">
        <v>9899911</v>
      </c>
      <c r="R22" s="300">
        <f>Q22/Q29*100</f>
        <v>6.8597500884655886</v>
      </c>
      <c r="S22" s="299">
        <v>7.8</v>
      </c>
      <c r="T22" s="294">
        <f t="shared" si="3"/>
        <v>109.84942061122098</v>
      </c>
      <c r="U22" s="256">
        <v>12162665</v>
      </c>
      <c r="V22" s="300">
        <f>U22/U29*100</f>
        <v>8.5775548396809924</v>
      </c>
      <c r="W22" s="299">
        <v>8.6999999999999993</v>
      </c>
      <c r="X22" s="296">
        <f t="shared" si="2"/>
        <v>134.95694085920329</v>
      </c>
    </row>
    <row r="23" spans="1:24" s="301" customFormat="1" x14ac:dyDescent="0.2">
      <c r="A23" s="152"/>
      <c r="B23" s="152"/>
      <c r="C23" s="297" t="s">
        <v>24</v>
      </c>
      <c r="D23" s="298"/>
      <c r="E23" s="251">
        <v>428860</v>
      </c>
      <c r="F23" s="292">
        <f>E23/E29*100</f>
        <v>0.35277056132873763</v>
      </c>
      <c r="G23" s="293">
        <v>0.9</v>
      </c>
      <c r="H23" s="294">
        <v>100</v>
      </c>
      <c r="I23" s="254">
        <v>337377</v>
      </c>
      <c r="J23" s="292">
        <f>I23/I29*100</f>
        <v>0.2683590699192317</v>
      </c>
      <c r="K23" s="293">
        <v>0.4</v>
      </c>
      <c r="L23" s="295">
        <f t="shared" si="0"/>
        <v>78.668329991139302</v>
      </c>
      <c r="M23" s="254">
        <v>749125</v>
      </c>
      <c r="N23" s="292">
        <f>M23/M29*100</f>
        <v>0.4690069442766221</v>
      </c>
      <c r="O23" s="293">
        <v>0.6</v>
      </c>
      <c r="P23" s="295">
        <f t="shared" si="1"/>
        <v>174.67821666744391</v>
      </c>
      <c r="Q23" s="254">
        <v>1952274</v>
      </c>
      <c r="R23" s="292">
        <f>Q23/Q29*100</f>
        <v>1.3527507211134593</v>
      </c>
      <c r="S23" s="293">
        <v>0.5</v>
      </c>
      <c r="T23" s="294">
        <f t="shared" si="3"/>
        <v>455.22408245114957</v>
      </c>
      <c r="U23" s="254">
        <v>322669</v>
      </c>
      <c r="V23" s="292">
        <f>U23/U29*100</f>
        <v>0.22755794413190089</v>
      </c>
      <c r="W23" s="293">
        <v>0.5</v>
      </c>
      <c r="X23" s="296">
        <f t="shared" si="2"/>
        <v>75.238772559809732</v>
      </c>
    </row>
    <row r="24" spans="1:24" s="301" customFormat="1" x14ac:dyDescent="0.2">
      <c r="A24" s="152"/>
      <c r="B24" s="152"/>
      <c r="C24" s="297" t="s">
        <v>25</v>
      </c>
      <c r="D24" s="298"/>
      <c r="E24" s="255">
        <v>433123</v>
      </c>
      <c r="F24" s="292">
        <f>E24/E29*100</f>
        <v>0.35627720895953652</v>
      </c>
      <c r="G24" s="293">
        <v>0.1</v>
      </c>
      <c r="H24" s="294">
        <v>100</v>
      </c>
      <c r="I24" s="256">
        <v>507867</v>
      </c>
      <c r="J24" s="292">
        <f>I24/I29*100</f>
        <v>0.40397156819424695</v>
      </c>
      <c r="K24" s="293">
        <v>0.1</v>
      </c>
      <c r="L24" s="295">
        <f t="shared" si="0"/>
        <v>117.25699166287637</v>
      </c>
      <c r="M24" s="256">
        <v>822671</v>
      </c>
      <c r="N24" s="292">
        <f>M24/M29*100</f>
        <v>0.51505210993491468</v>
      </c>
      <c r="O24" s="293">
        <v>0.1</v>
      </c>
      <c r="P24" s="295">
        <f t="shared" si="1"/>
        <v>189.93934748327842</v>
      </c>
      <c r="Q24" s="256">
        <v>1088642</v>
      </c>
      <c r="R24" s="292">
        <f>Q24/Q29*100</f>
        <v>0.75433123144312653</v>
      </c>
      <c r="S24" s="293">
        <v>0.1</v>
      </c>
      <c r="T24" s="294">
        <f t="shared" si="3"/>
        <v>251.34707692733934</v>
      </c>
      <c r="U24" s="256">
        <v>1178315</v>
      </c>
      <c r="V24" s="292">
        <f>U24/U29*100</f>
        <v>0.83099070235994399</v>
      </c>
      <c r="W24" s="293">
        <v>0.2</v>
      </c>
      <c r="X24" s="296">
        <f t="shared" si="2"/>
        <v>272.05089547311042</v>
      </c>
    </row>
    <row r="25" spans="1:24" s="301" customFormat="1" x14ac:dyDescent="0.2">
      <c r="A25" s="152"/>
      <c r="B25" s="152"/>
      <c r="C25" s="297" t="s">
        <v>28</v>
      </c>
      <c r="D25" s="298"/>
      <c r="E25" s="251">
        <v>1893109</v>
      </c>
      <c r="F25" s="292">
        <f>E25/E29*100</f>
        <v>1.5572287566723062</v>
      </c>
      <c r="G25" s="293">
        <v>3.7</v>
      </c>
      <c r="H25" s="294">
        <v>100</v>
      </c>
      <c r="I25" s="254">
        <v>2707375</v>
      </c>
      <c r="J25" s="292">
        <f>I25/I29*100</f>
        <v>2.1535215409544217</v>
      </c>
      <c r="K25" s="293">
        <v>3.8</v>
      </c>
      <c r="L25" s="295">
        <f t="shared" si="0"/>
        <v>143.01210337069867</v>
      </c>
      <c r="M25" s="254">
        <v>3852892</v>
      </c>
      <c r="N25" s="292">
        <f>M25/M29*100</f>
        <v>2.4121916950413391</v>
      </c>
      <c r="O25" s="293">
        <v>3.7</v>
      </c>
      <c r="P25" s="295">
        <f t="shared" si="1"/>
        <v>203.52193138377137</v>
      </c>
      <c r="Q25" s="254">
        <v>5670101</v>
      </c>
      <c r="R25" s="292">
        <f>Q25/Q29*100</f>
        <v>3.9288712632223479</v>
      </c>
      <c r="S25" s="293">
        <v>3.9</v>
      </c>
      <c r="T25" s="294">
        <f t="shared" si="3"/>
        <v>299.51265352391221</v>
      </c>
      <c r="U25" s="254">
        <v>3213765</v>
      </c>
      <c r="V25" s="292">
        <f>U25/U29*100</f>
        <v>2.2664642600406562</v>
      </c>
      <c r="W25" s="293">
        <v>3</v>
      </c>
      <c r="X25" s="296">
        <f t="shared" si="2"/>
        <v>169.7612234689075</v>
      </c>
    </row>
    <row r="26" spans="1:24" s="301" customFormat="1" x14ac:dyDescent="0.2">
      <c r="A26" s="152"/>
      <c r="B26" s="152"/>
      <c r="C26" s="297" t="s">
        <v>26</v>
      </c>
      <c r="D26" s="298"/>
      <c r="E26" s="255">
        <v>3864687</v>
      </c>
      <c r="F26" s="292">
        <f>E26/E29*100</f>
        <v>3.1790043425590517</v>
      </c>
      <c r="G26" s="293">
        <v>2.8</v>
      </c>
      <c r="H26" s="294">
        <v>100</v>
      </c>
      <c r="I26" s="256">
        <v>3302578</v>
      </c>
      <c r="J26" s="292">
        <f>I26/I29*100</f>
        <v>2.6269625979711608</v>
      </c>
      <c r="K26" s="293">
        <v>3.2</v>
      </c>
      <c r="L26" s="295">
        <f t="shared" si="0"/>
        <v>85.455251615460696</v>
      </c>
      <c r="M26" s="256">
        <v>4021319</v>
      </c>
      <c r="N26" s="292">
        <f>M26/M29*100</f>
        <v>2.5176392940450816</v>
      </c>
      <c r="O26" s="293">
        <v>3</v>
      </c>
      <c r="P26" s="295">
        <f t="shared" si="1"/>
        <v>104.05290260246171</v>
      </c>
      <c r="Q26" s="256">
        <v>5050903</v>
      </c>
      <c r="R26" s="292">
        <f>Q26/Q29*100</f>
        <v>3.4998226045750411</v>
      </c>
      <c r="S26" s="293">
        <v>3.7</v>
      </c>
      <c r="T26" s="294">
        <f t="shared" si="3"/>
        <v>130.69371465270021</v>
      </c>
      <c r="U26" s="256">
        <v>4862091</v>
      </c>
      <c r="V26" s="292">
        <f>U26/U29*100</f>
        <v>3.4289238573963354</v>
      </c>
      <c r="W26" s="293">
        <v>4.5999999999999996</v>
      </c>
      <c r="X26" s="296">
        <f t="shared" si="2"/>
        <v>125.80814435942678</v>
      </c>
    </row>
    <row r="27" spans="1:24" s="301" customFormat="1" x14ac:dyDescent="0.2">
      <c r="A27" s="152"/>
      <c r="B27" s="152"/>
      <c r="C27" s="297" t="s">
        <v>27</v>
      </c>
      <c r="D27" s="298"/>
      <c r="E27" s="251">
        <v>1424372</v>
      </c>
      <c r="F27" s="292">
        <f>E27/E29*100</f>
        <v>1.1716562747305337</v>
      </c>
      <c r="G27" s="293">
        <v>1.9</v>
      </c>
      <c r="H27" s="294">
        <v>100</v>
      </c>
      <c r="I27" s="254">
        <v>1376377</v>
      </c>
      <c r="J27" s="292">
        <f>I27/I29*100</f>
        <v>1.0948086312292253</v>
      </c>
      <c r="K27" s="293">
        <v>1.8</v>
      </c>
      <c r="L27" s="295">
        <f t="shared" si="0"/>
        <v>96.630444855697803</v>
      </c>
      <c r="M27" s="254">
        <v>1837187</v>
      </c>
      <c r="N27" s="292">
        <f>M27/M29*100</f>
        <v>1.1502131966423956</v>
      </c>
      <c r="O27" s="293">
        <v>1.9</v>
      </c>
      <c r="P27" s="295">
        <f t="shared" si="1"/>
        <v>128.98224621096176</v>
      </c>
      <c r="Q27" s="254">
        <v>1823269</v>
      </c>
      <c r="R27" s="292">
        <f>Q27/Q29*100</f>
        <v>1.2633618306312615</v>
      </c>
      <c r="S27" s="293">
        <v>1.6</v>
      </c>
      <c r="T27" s="294">
        <f t="shared" si="3"/>
        <v>128.00511383262238</v>
      </c>
      <c r="U27" s="254">
        <v>1876587</v>
      </c>
      <c r="V27" s="292">
        <f>U27/U29*100</f>
        <v>1.3234375775319336</v>
      </c>
      <c r="W27" s="293">
        <v>1.8</v>
      </c>
      <c r="X27" s="296">
        <f t="shared" si="2"/>
        <v>131.74837753058893</v>
      </c>
    </row>
    <row r="28" spans="1:24" s="301" customFormat="1" ht="13.5" thickBot="1" x14ac:dyDescent="0.25">
      <c r="A28" s="152"/>
      <c r="B28" s="152"/>
      <c r="C28" s="307" t="s">
        <v>45</v>
      </c>
      <c r="D28" s="308"/>
      <c r="E28" s="309">
        <v>3015000</v>
      </c>
      <c r="F28" s="310">
        <f>E28/E29*100</f>
        <v>2.4800709844847826</v>
      </c>
      <c r="G28" s="311">
        <v>1.2</v>
      </c>
      <c r="H28" s="312">
        <v>100</v>
      </c>
      <c r="I28" s="313">
        <v>2512800</v>
      </c>
      <c r="J28" s="310">
        <f>I28/I29*100</f>
        <v>1.998751162328924</v>
      </c>
      <c r="K28" s="310">
        <v>1.1000000000000001</v>
      </c>
      <c r="L28" s="314">
        <f t="shared" si="0"/>
        <v>83.343283582089555</v>
      </c>
      <c r="M28" s="313">
        <v>3670000</v>
      </c>
      <c r="N28" s="310">
        <f>M28/M29*100</f>
        <v>2.2976879499351952</v>
      </c>
      <c r="O28" s="310">
        <v>1.1000000000000001</v>
      </c>
      <c r="P28" s="314">
        <f t="shared" si="1"/>
        <v>121.72470978441127</v>
      </c>
      <c r="Q28" s="313">
        <v>1948000</v>
      </c>
      <c r="R28" s="300">
        <f>Q28/Q29*100</f>
        <v>1.3497892225830075</v>
      </c>
      <c r="S28" s="299">
        <v>0.9</v>
      </c>
      <c r="T28" s="315">
        <f t="shared" si="3"/>
        <v>64.610281923714766</v>
      </c>
      <c r="U28" s="313">
        <v>1096000</v>
      </c>
      <c r="V28" s="306">
        <f>U28/U29*100</f>
        <v>0.77293916294581566</v>
      </c>
      <c r="W28" s="299">
        <v>0.7</v>
      </c>
      <c r="X28" s="316">
        <f t="shared" si="2"/>
        <v>36.35157545605307</v>
      </c>
    </row>
    <row r="29" spans="1:24" s="301" customFormat="1" ht="14" thickTop="1" thickBot="1" x14ac:dyDescent="0.25">
      <c r="A29" s="152"/>
      <c r="B29" s="152"/>
      <c r="C29" s="1189" t="s">
        <v>227</v>
      </c>
      <c r="D29" s="1190"/>
      <c r="E29" s="263">
        <v>121569101</v>
      </c>
      <c r="F29" s="317">
        <v>100</v>
      </c>
      <c r="G29" s="317">
        <f>SUM(G7:G28)</f>
        <v>99.90000000000002</v>
      </c>
      <c r="H29" s="318">
        <v>100</v>
      </c>
      <c r="I29" s="319">
        <v>125718501</v>
      </c>
      <c r="J29" s="317">
        <v>99.999999999999986</v>
      </c>
      <c r="K29" s="320">
        <v>100</v>
      </c>
      <c r="L29" s="318">
        <f>I29/E29*100</f>
        <v>103.41320283350619</v>
      </c>
      <c r="M29" s="319">
        <v>159725780</v>
      </c>
      <c r="N29" s="321">
        <f>SUM(N7:N28)</f>
        <v>99.959274576715174</v>
      </c>
      <c r="O29" s="322">
        <v>100</v>
      </c>
      <c r="P29" s="323">
        <f t="shared" si="1"/>
        <v>131.38682336723048</v>
      </c>
      <c r="Q29" s="324">
        <f>SUM(Q7:Q28)</f>
        <v>144318829</v>
      </c>
      <c r="R29" s="317">
        <f>SUM(R7:R28)</f>
        <v>100.00000000000003</v>
      </c>
      <c r="S29" s="317">
        <v>100</v>
      </c>
      <c r="T29" s="318">
        <f t="shared" si="3"/>
        <v>118.71341304070349</v>
      </c>
      <c r="U29" s="324">
        <f>SUM(U7:U28)</f>
        <v>141796412</v>
      </c>
      <c r="V29" s="317">
        <f>SUM(V7:V28)</f>
        <v>100.00000000000003</v>
      </c>
      <c r="W29" s="317">
        <v>100</v>
      </c>
      <c r="X29" s="325">
        <f t="shared" si="2"/>
        <v>116.63852971981754</v>
      </c>
    </row>
    <row r="30" spans="1:24" ht="13.5" thickBot="1" x14ac:dyDescent="0.25">
      <c r="C30" s="17"/>
      <c r="D30" s="17"/>
      <c r="E30" s="17"/>
      <c r="F30" s="122"/>
      <c r="G30" s="123"/>
      <c r="H30" s="110"/>
      <c r="I30" s="17"/>
      <c r="J30" s="111"/>
      <c r="K30" s="111"/>
      <c r="L30" s="110"/>
      <c r="M30" s="17"/>
      <c r="N30" s="111"/>
      <c r="O30" s="111"/>
      <c r="P30" s="110"/>
      <c r="Q30" s="7"/>
      <c r="R30" s="1191"/>
      <c r="S30" s="1191"/>
      <c r="T30" s="1191"/>
      <c r="U30" s="7"/>
      <c r="V30" s="1191" t="s">
        <v>225</v>
      </c>
      <c r="W30" s="1191"/>
      <c r="X30" s="1191"/>
    </row>
    <row r="31" spans="1:24" s="301" customFormat="1" x14ac:dyDescent="0.2">
      <c r="A31" s="152"/>
      <c r="B31" s="152"/>
      <c r="C31" s="1192" t="s">
        <v>42</v>
      </c>
      <c r="D31" s="1193"/>
      <c r="E31" s="1183" t="s">
        <v>353</v>
      </c>
      <c r="F31" s="1184"/>
      <c r="G31" s="1184"/>
      <c r="H31" s="1185"/>
      <c r="I31" s="1183" t="s">
        <v>305</v>
      </c>
      <c r="J31" s="1184"/>
      <c r="K31" s="1184"/>
      <c r="L31" s="1185"/>
      <c r="M31" s="1156" t="s">
        <v>321</v>
      </c>
      <c r="N31" s="1157"/>
      <c r="O31" s="1157"/>
      <c r="P31" s="1158"/>
      <c r="Q31" s="1156" t="s">
        <v>372</v>
      </c>
      <c r="R31" s="1157"/>
      <c r="S31" s="1157"/>
      <c r="T31" s="1158"/>
      <c r="U31" s="1157" t="s">
        <v>342</v>
      </c>
      <c r="V31" s="1157"/>
      <c r="W31" s="1157"/>
      <c r="X31" s="1159"/>
    </row>
    <row r="32" spans="1:24" s="301" customFormat="1" x14ac:dyDescent="0.2">
      <c r="A32" s="152"/>
      <c r="B32" s="152"/>
      <c r="C32" s="1194"/>
      <c r="D32" s="1195"/>
      <c r="E32" s="326"/>
      <c r="F32" s="327"/>
      <c r="G32" s="328" t="s">
        <v>60</v>
      </c>
      <c r="H32" s="315"/>
      <c r="I32" s="326"/>
      <c r="J32" s="329"/>
      <c r="K32" s="328" t="s">
        <v>60</v>
      </c>
      <c r="L32" s="326"/>
      <c r="M32" s="326"/>
      <c r="N32" s="329"/>
      <c r="O32" s="328" t="s">
        <v>60</v>
      </c>
      <c r="P32" s="326"/>
      <c r="Q32" s="326"/>
      <c r="R32" s="330"/>
      <c r="S32" s="328" t="s">
        <v>60</v>
      </c>
      <c r="T32" s="326"/>
      <c r="U32" s="329"/>
      <c r="V32" s="330"/>
      <c r="W32" s="331" t="s">
        <v>60</v>
      </c>
      <c r="X32" s="332"/>
    </row>
    <row r="33" spans="1:24" s="301" customFormat="1" ht="13.5" thickBot="1" x14ac:dyDescent="0.25">
      <c r="A33" s="152"/>
      <c r="B33" s="152"/>
      <c r="C33" s="1196"/>
      <c r="D33" s="1197"/>
      <c r="E33" s="333" t="s">
        <v>1</v>
      </c>
      <c r="F33" s="334" t="s">
        <v>10</v>
      </c>
      <c r="G33" s="335" t="s">
        <v>266</v>
      </c>
      <c r="H33" s="336" t="s">
        <v>2</v>
      </c>
      <c r="I33" s="337" t="s">
        <v>188</v>
      </c>
      <c r="J33" s="338" t="s">
        <v>189</v>
      </c>
      <c r="K33" s="335" t="s">
        <v>266</v>
      </c>
      <c r="L33" s="337" t="s">
        <v>74</v>
      </c>
      <c r="M33" s="337" t="s">
        <v>188</v>
      </c>
      <c r="N33" s="333" t="s">
        <v>189</v>
      </c>
      <c r="O33" s="335" t="s">
        <v>266</v>
      </c>
      <c r="P33" s="337" t="s">
        <v>74</v>
      </c>
      <c r="Q33" s="337" t="s">
        <v>188</v>
      </c>
      <c r="R33" s="333" t="s">
        <v>189</v>
      </c>
      <c r="S33" s="335" t="s">
        <v>10</v>
      </c>
      <c r="T33" s="333" t="s">
        <v>74</v>
      </c>
      <c r="U33" s="338" t="s">
        <v>188</v>
      </c>
      <c r="V33" s="333" t="s">
        <v>189</v>
      </c>
      <c r="W33" s="333" t="s">
        <v>189</v>
      </c>
      <c r="X33" s="339" t="s">
        <v>74</v>
      </c>
    </row>
    <row r="34" spans="1:24" s="301" customFormat="1" ht="14.25" customHeight="1" thickTop="1" x14ac:dyDescent="0.2">
      <c r="A34" s="152"/>
      <c r="B34" s="152"/>
      <c r="C34" s="1186" t="s">
        <v>62</v>
      </c>
      <c r="D34" s="340" t="s">
        <v>47</v>
      </c>
      <c r="E34" s="249">
        <v>18440566</v>
      </c>
      <c r="F34" s="286">
        <f>E34/E50*100</f>
        <v>15.698571413406013</v>
      </c>
      <c r="G34" s="299">
        <v>16.2</v>
      </c>
      <c r="H34" s="288">
        <v>100</v>
      </c>
      <c r="I34" s="249">
        <v>17983395</v>
      </c>
      <c r="J34" s="286">
        <f>I34/I50*100</f>
        <v>15.125164908238405</v>
      </c>
      <c r="K34" s="305">
        <v>15.9</v>
      </c>
      <c r="L34" s="288">
        <f>I34/E34*100</f>
        <v>97.520840737751755</v>
      </c>
      <c r="M34" s="249">
        <v>18801596</v>
      </c>
      <c r="N34" s="306">
        <f>M34/M50*100</f>
        <v>12.234658238900039</v>
      </c>
      <c r="O34" s="305">
        <v>15.4</v>
      </c>
      <c r="P34" s="288">
        <f>M34/E34*100</f>
        <v>101.95780324747081</v>
      </c>
      <c r="Q34" s="249">
        <v>18706756</v>
      </c>
      <c r="R34" s="292">
        <f>Q34/Q50*100</f>
        <v>13.414020913066244</v>
      </c>
      <c r="S34" s="305">
        <v>13.9</v>
      </c>
      <c r="T34" s="290">
        <f>Q34/E34*100</f>
        <v>101.44350233067682</v>
      </c>
      <c r="U34" s="249">
        <v>18151967</v>
      </c>
      <c r="V34" s="292">
        <f>U34/U50*100</f>
        <v>13.362192787523966</v>
      </c>
      <c r="W34" s="305">
        <v>13.7</v>
      </c>
      <c r="X34" s="291">
        <f>U34/E34*100</f>
        <v>98.4349775381081</v>
      </c>
    </row>
    <row r="35" spans="1:24" s="301" customFormat="1" x14ac:dyDescent="0.2">
      <c r="A35" s="152"/>
      <c r="B35" s="152"/>
      <c r="C35" s="1186"/>
      <c r="D35" s="341" t="s">
        <v>48</v>
      </c>
      <c r="E35" s="256">
        <v>39204406</v>
      </c>
      <c r="F35" s="292">
        <f>E35/E50*100</f>
        <v>33.37496079627725</v>
      </c>
      <c r="G35" s="293">
        <v>31.4</v>
      </c>
      <c r="H35" s="294">
        <v>100</v>
      </c>
      <c r="I35" s="256">
        <v>41437022</v>
      </c>
      <c r="J35" s="292">
        <f>I35/I50*100</f>
        <v>34.851138567345195</v>
      </c>
      <c r="K35" s="293">
        <v>31.1</v>
      </c>
      <c r="L35" s="294">
        <f>I35/E35*100</f>
        <v>105.69480889469413</v>
      </c>
      <c r="M35" s="256">
        <v>42144087</v>
      </c>
      <c r="N35" s="292">
        <f>M35/M50*100</f>
        <v>27.424187884659894</v>
      </c>
      <c r="O35" s="293">
        <v>31.3</v>
      </c>
      <c r="P35" s="294">
        <f>M35/E35*100</f>
        <v>107.49834342599145</v>
      </c>
      <c r="Q35" s="256">
        <v>47843423</v>
      </c>
      <c r="R35" s="292">
        <f>Q35/Q50*100</f>
        <v>34.306999924234567</v>
      </c>
      <c r="S35" s="293">
        <v>33.200000000000003</v>
      </c>
      <c r="T35" s="294">
        <f t="shared" ref="T35:T50" si="4">Q35/E35*100</f>
        <v>122.03583189093594</v>
      </c>
      <c r="U35" s="256">
        <v>45441425</v>
      </c>
      <c r="V35" s="292">
        <f>U35/U50*100</f>
        <v>33.450759435041455</v>
      </c>
      <c r="W35" s="293">
        <v>31.4</v>
      </c>
      <c r="X35" s="296">
        <f t="shared" ref="X35:X48" si="5">U35/E35*100</f>
        <v>115.90897461882219</v>
      </c>
    </row>
    <row r="36" spans="1:24" s="301" customFormat="1" x14ac:dyDescent="0.2">
      <c r="A36" s="152"/>
      <c r="B36" s="152"/>
      <c r="C36" s="1186"/>
      <c r="D36" s="341" t="s">
        <v>49</v>
      </c>
      <c r="E36" s="254">
        <v>2711726</v>
      </c>
      <c r="F36" s="292">
        <f>E36/E50*100</f>
        <v>2.3085096338469131</v>
      </c>
      <c r="G36" s="293">
        <v>1.9</v>
      </c>
      <c r="H36" s="294">
        <v>100</v>
      </c>
      <c r="I36" s="254">
        <v>2563558</v>
      </c>
      <c r="J36" s="292">
        <f>I36/I50*100</f>
        <v>2.1561133201953151</v>
      </c>
      <c r="K36" s="293">
        <v>1.6</v>
      </c>
      <c r="L36" s="294">
        <f>I36/E36*100</f>
        <v>94.536026132433733</v>
      </c>
      <c r="M36" s="254">
        <v>2795270</v>
      </c>
      <c r="N36" s="292">
        <f>M36/M50*100</f>
        <v>1.8189505367230585</v>
      </c>
      <c r="O36" s="293">
        <v>1.8</v>
      </c>
      <c r="P36" s="294">
        <f>M36/E36*100</f>
        <v>103.08084223848574</v>
      </c>
      <c r="Q36" s="254">
        <v>2981943</v>
      </c>
      <c r="R36" s="292">
        <f>Q36/Q50*100</f>
        <v>2.1382566685304227</v>
      </c>
      <c r="S36" s="293">
        <v>1.3</v>
      </c>
      <c r="T36" s="294">
        <f t="shared" si="4"/>
        <v>109.96476045146156</v>
      </c>
      <c r="U36" s="254">
        <v>2850013</v>
      </c>
      <c r="V36" s="292">
        <f>U36/U50*100</f>
        <v>2.0979777647761004</v>
      </c>
      <c r="W36" s="293">
        <v>1.2</v>
      </c>
      <c r="X36" s="296">
        <f t="shared" si="5"/>
        <v>105.09959339549792</v>
      </c>
    </row>
    <row r="37" spans="1:24" s="301" customFormat="1" x14ac:dyDescent="0.2">
      <c r="A37" s="152"/>
      <c r="B37" s="152"/>
      <c r="C37" s="1187"/>
      <c r="D37" s="341" t="s">
        <v>50</v>
      </c>
      <c r="E37" s="255">
        <v>60356698</v>
      </c>
      <c r="F37" s="292">
        <f>E37/E50*100</f>
        <v>51.382041843530182</v>
      </c>
      <c r="G37" s="293">
        <v>49.5</v>
      </c>
      <c r="H37" s="294">
        <v>100</v>
      </c>
      <c r="I37" s="256">
        <v>61983975</v>
      </c>
      <c r="J37" s="292">
        <f>I37/I50*100</f>
        <v>52.132416795778923</v>
      </c>
      <c r="K37" s="293">
        <v>48.6</v>
      </c>
      <c r="L37" s="294">
        <f>I37/E37*100</f>
        <v>102.69610010806092</v>
      </c>
      <c r="M37" s="256">
        <v>63740953</v>
      </c>
      <c r="N37" s="292">
        <f>M37/M50*100</f>
        <v>41.477796660282998</v>
      </c>
      <c r="O37" s="293">
        <v>48.4</v>
      </c>
      <c r="P37" s="294">
        <f>M37/E37*100</f>
        <v>105.60709103072537</v>
      </c>
      <c r="Q37" s="256">
        <f>SUM(Q34:Q36)</f>
        <v>69532122</v>
      </c>
      <c r="R37" s="292">
        <f>Q37/Q50*100</f>
        <v>49.859277505831237</v>
      </c>
      <c r="S37" s="293">
        <v>48.5</v>
      </c>
      <c r="T37" s="294">
        <f t="shared" si="4"/>
        <v>115.20199796218142</v>
      </c>
      <c r="U37" s="256">
        <f>SUM(U34:U36)</f>
        <v>66443405</v>
      </c>
      <c r="V37" s="292">
        <f>U37/U50*100</f>
        <v>48.910929987341525</v>
      </c>
      <c r="W37" s="293">
        <v>46.3</v>
      </c>
      <c r="X37" s="296">
        <f t="shared" si="5"/>
        <v>110.08455929779326</v>
      </c>
    </row>
    <row r="38" spans="1:24" s="301" customFormat="1" ht="13.5" customHeight="1" x14ac:dyDescent="0.2">
      <c r="A38" s="152"/>
      <c r="B38" s="152"/>
      <c r="C38" s="1188" t="s">
        <v>63</v>
      </c>
      <c r="D38" s="341" t="s">
        <v>228</v>
      </c>
      <c r="E38" s="254">
        <v>14512625</v>
      </c>
      <c r="F38" s="292">
        <f>E38/E50*100</f>
        <v>12.354690195435511</v>
      </c>
      <c r="G38" s="293">
        <v>12.6</v>
      </c>
      <c r="H38" s="342">
        <v>100</v>
      </c>
      <c r="I38" s="254">
        <v>13079857</v>
      </c>
      <c r="J38" s="292">
        <f>I38/I50*100</f>
        <v>11.000981410972537</v>
      </c>
      <c r="K38" s="293">
        <v>13</v>
      </c>
      <c r="L38" s="294">
        <f>I38/E38*100</f>
        <v>90.127437317508026</v>
      </c>
      <c r="M38" s="254">
        <v>16331906</v>
      </c>
      <c r="N38" s="292">
        <f>M38/M50*100</f>
        <v>10.627570569000683</v>
      </c>
      <c r="O38" s="293">
        <v>13.2</v>
      </c>
      <c r="P38" s="294">
        <f>M38/E38*100</f>
        <v>112.53585068173402</v>
      </c>
      <c r="Q38" s="254">
        <v>10684514</v>
      </c>
      <c r="R38" s="292">
        <f>Q38/Q50*100</f>
        <v>7.6615258274576883</v>
      </c>
      <c r="S38" s="293">
        <v>11.2</v>
      </c>
      <c r="T38" s="294">
        <f t="shared" si="4"/>
        <v>73.622201359161423</v>
      </c>
      <c r="U38" s="254">
        <v>11115412</v>
      </c>
      <c r="V38" s="292">
        <f>U38/U50*100</f>
        <v>8.1823792461035953</v>
      </c>
      <c r="W38" s="293">
        <v>10.5</v>
      </c>
      <c r="X38" s="296">
        <f t="shared" si="5"/>
        <v>76.591326517428797</v>
      </c>
    </row>
    <row r="39" spans="1:24" s="301" customFormat="1" x14ac:dyDescent="0.2">
      <c r="A39" s="152"/>
      <c r="B39" s="152"/>
      <c r="C39" s="1186"/>
      <c r="D39" s="341" t="s">
        <v>51</v>
      </c>
      <c r="E39" s="343" t="s">
        <v>220</v>
      </c>
      <c r="F39" s="344" t="s">
        <v>223</v>
      </c>
      <c r="G39" s="345" t="s">
        <v>220</v>
      </c>
      <c r="H39" s="303" t="s">
        <v>223</v>
      </c>
      <c r="I39" s="346">
        <v>86200</v>
      </c>
      <c r="J39" s="344" t="s">
        <v>223</v>
      </c>
      <c r="K39" s="347" t="s">
        <v>220</v>
      </c>
      <c r="L39" s="344" t="s">
        <v>223</v>
      </c>
      <c r="M39" s="346">
        <v>251595</v>
      </c>
      <c r="N39" s="292">
        <f>M39/M50*100</f>
        <v>0.16371901830121521</v>
      </c>
      <c r="O39" s="347">
        <v>0</v>
      </c>
      <c r="P39" s="303" t="s">
        <v>223</v>
      </c>
      <c r="Q39" s="346" t="s">
        <v>220</v>
      </c>
      <c r="R39" s="344" t="s">
        <v>220</v>
      </c>
      <c r="S39" s="344" t="s">
        <v>220</v>
      </c>
      <c r="T39" s="295" t="s">
        <v>223</v>
      </c>
      <c r="U39" s="346" t="s">
        <v>220</v>
      </c>
      <c r="V39" s="344" t="s">
        <v>220</v>
      </c>
      <c r="W39" s="1099" t="s">
        <v>220</v>
      </c>
      <c r="X39" s="348" t="s">
        <v>220</v>
      </c>
    </row>
    <row r="40" spans="1:24" s="301" customFormat="1" x14ac:dyDescent="0.2">
      <c r="A40" s="152"/>
      <c r="B40" s="152"/>
      <c r="C40" s="1186"/>
      <c r="D40" s="341" t="s">
        <v>52</v>
      </c>
      <c r="E40" s="349" t="s">
        <v>220</v>
      </c>
      <c r="F40" s="344" t="s">
        <v>223</v>
      </c>
      <c r="G40" s="345" t="s">
        <v>220</v>
      </c>
      <c r="H40" s="303" t="s">
        <v>223</v>
      </c>
      <c r="I40" s="350" t="s">
        <v>220</v>
      </c>
      <c r="J40" s="344" t="s">
        <v>223</v>
      </c>
      <c r="K40" s="347" t="s">
        <v>220</v>
      </c>
      <c r="L40" s="303" t="s">
        <v>223</v>
      </c>
      <c r="M40" s="350" t="s">
        <v>220</v>
      </c>
      <c r="N40" s="344" t="s">
        <v>223</v>
      </c>
      <c r="O40" s="347" t="s">
        <v>220</v>
      </c>
      <c r="P40" s="303" t="s">
        <v>223</v>
      </c>
      <c r="Q40" s="350" t="s">
        <v>220</v>
      </c>
      <c r="R40" s="344" t="s">
        <v>223</v>
      </c>
      <c r="S40" s="344" t="s">
        <v>220</v>
      </c>
      <c r="T40" s="303" t="s">
        <v>223</v>
      </c>
      <c r="U40" s="350" t="s">
        <v>220</v>
      </c>
      <c r="V40" s="344" t="s">
        <v>220</v>
      </c>
      <c r="W40" s="1099" t="s">
        <v>220</v>
      </c>
      <c r="X40" s="348" t="s">
        <v>220</v>
      </c>
    </row>
    <row r="41" spans="1:24" s="301" customFormat="1" x14ac:dyDescent="0.2">
      <c r="A41" s="152"/>
      <c r="B41" s="152"/>
      <c r="C41" s="1187"/>
      <c r="D41" s="341" t="s">
        <v>50</v>
      </c>
      <c r="E41" s="255">
        <v>14512625</v>
      </c>
      <c r="F41" s="292">
        <f>E41/E50*100</f>
        <v>12.354690195435511</v>
      </c>
      <c r="G41" s="305">
        <v>12.6</v>
      </c>
      <c r="H41" s="342">
        <v>100</v>
      </c>
      <c r="I41" s="256">
        <v>13166057</v>
      </c>
      <c r="J41" s="292">
        <f>I41/I50*100</f>
        <v>11.073481026039111</v>
      </c>
      <c r="K41" s="293">
        <v>13</v>
      </c>
      <c r="L41" s="342">
        <f>I41/E41*100</f>
        <v>90.721402916426214</v>
      </c>
      <c r="M41" s="256">
        <v>16583501</v>
      </c>
      <c r="N41" s="292">
        <f>M41/M50*100</f>
        <v>10.791289587301899</v>
      </c>
      <c r="O41" s="293">
        <v>13.2</v>
      </c>
      <c r="P41" s="342">
        <f>M41/E41*100</f>
        <v>114.26947916038621</v>
      </c>
      <c r="Q41" s="256">
        <f>SUM(Q38:Q40)</f>
        <v>10684514</v>
      </c>
      <c r="R41" s="292">
        <f>Q41/Q50*100</f>
        <v>7.6615258274576883</v>
      </c>
      <c r="S41" s="293">
        <v>11.2</v>
      </c>
      <c r="T41" s="294">
        <f t="shared" si="4"/>
        <v>73.622201359161423</v>
      </c>
      <c r="U41" s="256">
        <f>SUM(U38:U40)</f>
        <v>11115412</v>
      </c>
      <c r="V41" s="292">
        <f>U41/U50*100</f>
        <v>8.1823792461035953</v>
      </c>
      <c r="W41" s="293">
        <v>10.5</v>
      </c>
      <c r="X41" s="296">
        <f t="shared" si="5"/>
        <v>76.591326517428797</v>
      </c>
    </row>
    <row r="42" spans="1:24" s="301" customFormat="1" x14ac:dyDescent="0.2">
      <c r="A42" s="152"/>
      <c r="B42" s="152"/>
      <c r="C42" s="297" t="s">
        <v>53</v>
      </c>
      <c r="D42" s="298"/>
      <c r="E42" s="254">
        <v>19831125</v>
      </c>
      <c r="F42" s="292">
        <f>E42/E50*100</f>
        <v>16.882363156352216</v>
      </c>
      <c r="G42" s="305">
        <v>16.399999999999999</v>
      </c>
      <c r="H42" s="342">
        <v>100</v>
      </c>
      <c r="I42" s="254">
        <v>20524265</v>
      </c>
      <c r="J42" s="292">
        <f>I42/I50*100</f>
        <v>17.262196195178149</v>
      </c>
      <c r="K42" s="293">
        <v>16.7</v>
      </c>
      <c r="L42" s="342">
        <f>I42/E42*100</f>
        <v>103.49521270225466</v>
      </c>
      <c r="M42" s="254">
        <v>21618606</v>
      </c>
      <c r="N42" s="292">
        <f>M42/M50*100</f>
        <v>14.067755525192318</v>
      </c>
      <c r="O42" s="293">
        <v>17.3</v>
      </c>
      <c r="P42" s="342">
        <f>M42/E42*100</f>
        <v>109.01351284911975</v>
      </c>
      <c r="Q42" s="254">
        <v>25448128</v>
      </c>
      <c r="R42" s="292">
        <f>Q42/Q50*100</f>
        <v>18.248044780740532</v>
      </c>
      <c r="S42" s="293">
        <v>19.399999999999999</v>
      </c>
      <c r="T42" s="294">
        <f t="shared" si="4"/>
        <v>128.32417727183909</v>
      </c>
      <c r="U42" s="254">
        <v>26815382</v>
      </c>
      <c r="V42" s="292">
        <f>U42/U50*100</f>
        <v>19.739585465040783</v>
      </c>
      <c r="W42" s="293">
        <v>20.100000000000001</v>
      </c>
      <c r="X42" s="296">
        <f t="shared" si="5"/>
        <v>135.21866258217827</v>
      </c>
    </row>
    <row r="43" spans="1:24" s="301" customFormat="1" x14ac:dyDescent="0.2">
      <c r="A43" s="152"/>
      <c r="B43" s="152"/>
      <c r="C43" s="297" t="s">
        <v>54</v>
      </c>
      <c r="D43" s="298"/>
      <c r="E43" s="260">
        <v>981395</v>
      </c>
      <c r="F43" s="292">
        <f>E43/E50*100</f>
        <v>0.8354678209041736</v>
      </c>
      <c r="G43" s="305">
        <v>0.9</v>
      </c>
      <c r="H43" s="342">
        <v>100</v>
      </c>
      <c r="I43" s="260">
        <v>1180209</v>
      </c>
      <c r="J43" s="292">
        <f>I43/I50*100</f>
        <v>0.99262990949079088</v>
      </c>
      <c r="K43" s="293">
        <v>1</v>
      </c>
      <c r="L43" s="342">
        <f>I43/E43*100</f>
        <v>120.25830577901864</v>
      </c>
      <c r="M43" s="260">
        <v>939997</v>
      </c>
      <c r="N43" s="292">
        <f>M43/M50*100</f>
        <v>0.61167903196044204</v>
      </c>
      <c r="O43" s="293">
        <v>1</v>
      </c>
      <c r="P43" s="342">
        <f>M43/E43*100</f>
        <v>95.781718879757889</v>
      </c>
      <c r="Q43" s="260">
        <v>885212</v>
      </c>
      <c r="R43" s="292">
        <f>Q43/Q50*100</f>
        <v>0.63475742563260007</v>
      </c>
      <c r="S43" s="293">
        <v>0.8</v>
      </c>
      <c r="T43" s="294">
        <f t="shared" si="4"/>
        <v>90.199359075601564</v>
      </c>
      <c r="U43" s="260">
        <v>1186277</v>
      </c>
      <c r="V43" s="292">
        <f>U43/U50*100</f>
        <v>0.87325312862267579</v>
      </c>
      <c r="W43" s="293">
        <v>0.8</v>
      </c>
      <c r="X43" s="296">
        <f t="shared" si="5"/>
        <v>120.87660931633033</v>
      </c>
    </row>
    <row r="44" spans="1:24" s="301" customFormat="1" x14ac:dyDescent="0.2">
      <c r="A44" s="152"/>
      <c r="B44" s="152"/>
      <c r="C44" s="297" t="s">
        <v>55</v>
      </c>
      <c r="D44" s="298"/>
      <c r="E44" s="256">
        <v>5972318</v>
      </c>
      <c r="F44" s="292">
        <f>E44/E50*100</f>
        <v>5.0842723930800267</v>
      </c>
      <c r="G44" s="305">
        <v>5.0999999999999996</v>
      </c>
      <c r="H44" s="342">
        <v>100</v>
      </c>
      <c r="I44" s="256">
        <v>6437232</v>
      </c>
      <c r="J44" s="292">
        <f>I44/I50*100</f>
        <v>5.4141164976128993</v>
      </c>
      <c r="K44" s="293">
        <v>5.4</v>
      </c>
      <c r="L44" s="342">
        <f>I44/E44*100</f>
        <v>107.78448167026605</v>
      </c>
      <c r="M44" s="256">
        <v>35432741</v>
      </c>
      <c r="N44" s="292">
        <f>M44/M50*100</f>
        <v>23.056950941955204</v>
      </c>
      <c r="O44" s="293">
        <v>5.6</v>
      </c>
      <c r="P44" s="342">
        <f>M44/E44*100</f>
        <v>593.28289283993252</v>
      </c>
      <c r="Q44" s="256">
        <v>8947584</v>
      </c>
      <c r="R44" s="292">
        <f>Q44/Q50*100</f>
        <v>6.4160284603817423</v>
      </c>
      <c r="S44" s="293">
        <v>6.3</v>
      </c>
      <c r="T44" s="294">
        <f t="shared" si="4"/>
        <v>149.81760850644591</v>
      </c>
      <c r="U44" s="256">
        <v>10659065</v>
      </c>
      <c r="V44" s="292">
        <f>U44/U50*100</f>
        <v>7.8464488980587683</v>
      </c>
      <c r="W44" s="293">
        <v>7.4</v>
      </c>
      <c r="X44" s="296">
        <f t="shared" si="5"/>
        <v>178.47450520886531</v>
      </c>
    </row>
    <row r="45" spans="1:24" s="301" customFormat="1" x14ac:dyDescent="0.2">
      <c r="A45" s="152"/>
      <c r="B45" s="152"/>
      <c r="C45" s="297" t="s">
        <v>56</v>
      </c>
      <c r="D45" s="298"/>
      <c r="E45" s="254">
        <v>5248705</v>
      </c>
      <c r="F45" s="292">
        <f>E45/E50*100</f>
        <v>4.4682560324016745</v>
      </c>
      <c r="G45" s="305">
        <v>6.4</v>
      </c>
      <c r="H45" s="342">
        <v>100</v>
      </c>
      <c r="I45" s="254">
        <v>4888987</v>
      </c>
      <c r="J45" s="292">
        <f>I45/I50*100</f>
        <v>4.111945192174991</v>
      </c>
      <c r="K45" s="293">
        <v>6.3</v>
      </c>
      <c r="L45" s="342">
        <f>I45/E45*100</f>
        <v>93.146538050814442</v>
      </c>
      <c r="M45" s="254">
        <v>4886029</v>
      </c>
      <c r="N45" s="292">
        <f>M45/M50*100</f>
        <v>3.1794585396024102</v>
      </c>
      <c r="O45" s="293">
        <v>5.7</v>
      </c>
      <c r="P45" s="342">
        <f>M45/E45*100</f>
        <v>93.090181292337832</v>
      </c>
      <c r="Q45" s="254">
        <v>13824308</v>
      </c>
      <c r="R45" s="292">
        <f>Q45/Q50*100</f>
        <v>9.9129724373733747</v>
      </c>
      <c r="S45" s="293">
        <v>6.5</v>
      </c>
      <c r="T45" s="294">
        <f t="shared" si="4"/>
        <v>263.38512071072773</v>
      </c>
      <c r="U45" s="254">
        <v>9189763</v>
      </c>
      <c r="V45" s="292">
        <f>U45/U50*100</f>
        <v>6.7648528050791734</v>
      </c>
      <c r="W45" s="293">
        <v>7.1</v>
      </c>
      <c r="X45" s="296">
        <f t="shared" si="5"/>
        <v>175.08629271410757</v>
      </c>
    </row>
    <row r="46" spans="1:24" s="301" customFormat="1" x14ac:dyDescent="0.2">
      <c r="A46" s="152"/>
      <c r="B46" s="152"/>
      <c r="C46" s="297" t="s">
        <v>57</v>
      </c>
      <c r="D46" s="298"/>
      <c r="E46" s="343" t="s">
        <v>220</v>
      </c>
      <c r="F46" s="344" t="s">
        <v>223</v>
      </c>
      <c r="G46" s="345" t="s">
        <v>220</v>
      </c>
      <c r="H46" s="303" t="s">
        <v>223</v>
      </c>
      <c r="I46" s="346" t="s">
        <v>220</v>
      </c>
      <c r="J46" s="344" t="s">
        <v>223</v>
      </c>
      <c r="K46" s="347" t="s">
        <v>220</v>
      </c>
      <c r="L46" s="303" t="s">
        <v>223</v>
      </c>
      <c r="M46" s="346" t="s">
        <v>220</v>
      </c>
      <c r="N46" s="344" t="s">
        <v>223</v>
      </c>
      <c r="O46" s="347" t="s">
        <v>220</v>
      </c>
      <c r="P46" s="303" t="s">
        <v>223</v>
      </c>
      <c r="Q46" s="346" t="s">
        <v>220</v>
      </c>
      <c r="R46" s="344" t="s">
        <v>223</v>
      </c>
      <c r="S46" s="344" t="s">
        <v>223</v>
      </c>
      <c r="T46" s="303" t="s">
        <v>223</v>
      </c>
      <c r="U46" s="346" t="s">
        <v>220</v>
      </c>
      <c r="V46" s="344" t="s">
        <v>223</v>
      </c>
      <c r="W46" s="1099" t="s">
        <v>220</v>
      </c>
      <c r="X46" s="348" t="s">
        <v>223</v>
      </c>
    </row>
    <row r="47" spans="1:24" s="301" customFormat="1" x14ac:dyDescent="0.2">
      <c r="A47" s="152"/>
      <c r="B47" s="152"/>
      <c r="C47" s="297" t="s">
        <v>58</v>
      </c>
      <c r="D47" s="298"/>
      <c r="E47" s="254">
        <v>47146</v>
      </c>
      <c r="F47" s="292">
        <f>E47/E50*100</f>
        <v>4.0135690404320558E-2</v>
      </c>
      <c r="G47" s="305">
        <v>0.5</v>
      </c>
      <c r="H47" s="342">
        <v>100</v>
      </c>
      <c r="I47" s="254">
        <v>77030</v>
      </c>
      <c r="J47" s="292">
        <f>I47/I50*100</f>
        <v>6.478706900902774E-2</v>
      </c>
      <c r="K47" s="293">
        <v>0.7</v>
      </c>
      <c r="L47" s="342">
        <f>I47/E47*100</f>
        <v>163.38607729181692</v>
      </c>
      <c r="M47" s="254">
        <v>35032</v>
      </c>
      <c r="N47" s="292">
        <f>M47/M50*100</f>
        <v>2.2796178974654392E-2</v>
      </c>
      <c r="O47" s="293">
        <v>0.6</v>
      </c>
      <c r="P47" s="342">
        <f>M47/E47*100</f>
        <v>74.305349340347007</v>
      </c>
      <c r="Q47" s="254">
        <v>2975</v>
      </c>
      <c r="R47" s="292">
        <f>Q47/Q50*100</f>
        <v>2.1332780636242905E-3</v>
      </c>
      <c r="S47" s="293">
        <v>0.5</v>
      </c>
      <c r="T47" s="294">
        <f t="shared" si="4"/>
        <v>6.310185381580621</v>
      </c>
      <c r="U47" s="254">
        <v>3305</v>
      </c>
      <c r="V47" s="292">
        <f>U47/U50*100</f>
        <v>2.4329069771208103E-3</v>
      </c>
      <c r="W47" s="293">
        <v>0.5</v>
      </c>
      <c r="X47" s="296">
        <f t="shared" si="5"/>
        <v>7.0101387180248595</v>
      </c>
    </row>
    <row r="48" spans="1:24" s="301" customFormat="1" x14ac:dyDescent="0.2">
      <c r="A48" s="152"/>
      <c r="B48" s="152"/>
      <c r="C48" s="297" t="s">
        <v>59</v>
      </c>
      <c r="D48" s="298"/>
      <c r="E48" s="256">
        <v>10516511</v>
      </c>
      <c r="F48" s="292">
        <f>E48/E50*100</f>
        <v>8.9527728678919019</v>
      </c>
      <c r="G48" s="305">
        <v>8.5</v>
      </c>
      <c r="H48" s="342">
        <v>100</v>
      </c>
      <c r="I48" s="256">
        <v>10639428</v>
      </c>
      <c r="J48" s="292">
        <f>I48/I50*100</f>
        <v>8.9484273147161097</v>
      </c>
      <c r="K48" s="293">
        <v>8.3000000000000007</v>
      </c>
      <c r="L48" s="342">
        <f>I48/E48*100</f>
        <v>101.16880018477612</v>
      </c>
      <c r="M48" s="256">
        <v>10438018</v>
      </c>
      <c r="N48" s="292">
        <f>M48/M50*100</f>
        <v>6.7922735347300787</v>
      </c>
      <c r="O48" s="293">
        <v>8.1</v>
      </c>
      <c r="P48" s="342">
        <f>M48/E48*100</f>
        <v>99.25362128181105</v>
      </c>
      <c r="Q48" s="256">
        <v>10131895</v>
      </c>
      <c r="R48" s="292">
        <f>Q48/Q50*100</f>
        <v>7.2652602845192042</v>
      </c>
      <c r="S48" s="293">
        <v>6.9</v>
      </c>
      <c r="T48" s="294">
        <f t="shared" si="4"/>
        <v>96.34274142821701</v>
      </c>
      <c r="U48" s="256">
        <v>10433111</v>
      </c>
      <c r="V48" s="292">
        <f>U48/U50*100</f>
        <v>7.6801175627763616</v>
      </c>
      <c r="W48" s="293">
        <v>7.3</v>
      </c>
      <c r="X48" s="296">
        <f t="shared" si="5"/>
        <v>99.206961320156466</v>
      </c>
    </row>
    <row r="49" spans="1:24" s="301" customFormat="1" ht="13.5" thickBot="1" x14ac:dyDescent="0.25">
      <c r="A49" s="152"/>
      <c r="B49" s="152"/>
      <c r="C49" s="307" t="s">
        <v>194</v>
      </c>
      <c r="D49" s="308"/>
      <c r="E49" s="351" t="s">
        <v>220</v>
      </c>
      <c r="F49" s="344" t="s">
        <v>220</v>
      </c>
      <c r="G49" s="352" t="s">
        <v>220</v>
      </c>
      <c r="H49" s="353" t="s">
        <v>223</v>
      </c>
      <c r="I49" s="351" t="s">
        <v>220</v>
      </c>
      <c r="J49" s="344" t="s">
        <v>220</v>
      </c>
      <c r="K49" s="352" t="s">
        <v>220</v>
      </c>
      <c r="L49" s="353" t="s">
        <v>223</v>
      </c>
      <c r="M49" s="351" t="s">
        <v>220</v>
      </c>
      <c r="N49" s="344" t="s">
        <v>223</v>
      </c>
      <c r="O49" s="352" t="s">
        <v>220</v>
      </c>
      <c r="P49" s="353" t="s">
        <v>223</v>
      </c>
      <c r="Q49" s="351" t="s">
        <v>220</v>
      </c>
      <c r="R49" s="354" t="s">
        <v>223</v>
      </c>
      <c r="S49" s="354" t="s">
        <v>223</v>
      </c>
      <c r="T49" s="303" t="s">
        <v>223</v>
      </c>
      <c r="U49" s="351" t="s">
        <v>220</v>
      </c>
      <c r="V49" s="354" t="s">
        <v>223</v>
      </c>
      <c r="W49" s="1100" t="s">
        <v>220</v>
      </c>
      <c r="X49" s="355" t="s">
        <v>223</v>
      </c>
    </row>
    <row r="50" spans="1:24" s="301" customFormat="1" ht="14" thickTop="1" thickBot="1" x14ac:dyDescent="0.25">
      <c r="A50" s="152"/>
      <c r="B50" s="152"/>
      <c r="C50" s="1189" t="s">
        <v>229</v>
      </c>
      <c r="D50" s="1190"/>
      <c r="E50" s="319">
        <f>E37+E41+E42+E43+E44+E45+E47+E48</f>
        <v>117466523</v>
      </c>
      <c r="F50" s="317">
        <v>99.999999999999986</v>
      </c>
      <c r="G50" s="320">
        <v>100</v>
      </c>
      <c r="H50" s="356">
        <v>100</v>
      </c>
      <c r="I50" s="319">
        <f>I37+I41+I42+I43+I44+I45+I47+I48</f>
        <v>118897183</v>
      </c>
      <c r="J50" s="317">
        <v>99.999999999999986</v>
      </c>
      <c r="K50" s="320">
        <v>100</v>
      </c>
      <c r="L50" s="356">
        <f>I50/E50*100</f>
        <v>101.2179299799314</v>
      </c>
      <c r="M50" s="319">
        <f>M37+M41+M42+M43+M44+M45+M47+M48</f>
        <v>153674877</v>
      </c>
      <c r="N50" s="317">
        <f>N37+N41+N42+N43+N44+N45+N47+N48</f>
        <v>100</v>
      </c>
      <c r="O50" s="320">
        <v>100</v>
      </c>
      <c r="P50" s="356">
        <f>M50/E50*100</f>
        <v>130.82440262575915</v>
      </c>
      <c r="Q50" s="324">
        <f>Q37+Q41+Q42+Q43+Q44+Q45+Q47+Q48</f>
        <v>139456738</v>
      </c>
      <c r="R50" s="317">
        <f>R37+R41+R42+R43+R44+R45+R47+R48</f>
        <v>99.999999999999986</v>
      </c>
      <c r="S50" s="357">
        <v>100</v>
      </c>
      <c r="T50" s="318">
        <f t="shared" si="4"/>
        <v>118.72041023977529</v>
      </c>
      <c r="U50" s="324">
        <f>U37+U41+U42+U43+U44+U45+U47+U48</f>
        <v>135845720</v>
      </c>
      <c r="V50" s="317">
        <f>V37+V41+V42+V43+V44+V45+V47+V48</f>
        <v>100</v>
      </c>
      <c r="W50" s="357">
        <v>100</v>
      </c>
      <c r="X50" s="358">
        <f>U50/E50*100</f>
        <v>115.64632759241542</v>
      </c>
    </row>
    <row r="51" spans="1:24" s="301" customFormat="1" x14ac:dyDescent="0.2">
      <c r="A51" s="152"/>
      <c r="B51" s="152"/>
      <c r="C51" s="359"/>
      <c r="D51" s="359"/>
      <c r="E51" s="360"/>
      <c r="F51" s="361"/>
      <c r="G51" s="361"/>
      <c r="H51" s="362"/>
      <c r="I51" s="359"/>
      <c r="J51" s="359"/>
      <c r="K51" s="359"/>
      <c r="L51" s="359"/>
      <c r="M51" s="359"/>
      <c r="N51" s="359"/>
      <c r="O51" s="359"/>
      <c r="P51" s="359"/>
      <c r="Q51" s="360"/>
      <c r="R51" s="360"/>
      <c r="S51" s="360"/>
      <c r="T51" s="360"/>
    </row>
    <row r="52" spans="1:24" s="301" customFormat="1" x14ac:dyDescent="0.2">
      <c r="A52" s="152"/>
      <c r="B52" s="152"/>
      <c r="C52" s="363" t="s">
        <v>186</v>
      </c>
      <c r="D52" s="363"/>
      <c r="E52" s="363"/>
      <c r="F52" s="363"/>
      <c r="G52" s="363"/>
      <c r="H52" s="363"/>
      <c r="I52" s="363"/>
      <c r="J52" s="363"/>
      <c r="K52" s="363"/>
      <c r="L52" s="363"/>
      <c r="M52" s="363"/>
      <c r="N52" s="363"/>
      <c r="O52" s="363"/>
      <c r="P52" s="363"/>
      <c r="Q52" s="363"/>
      <c r="R52" s="363"/>
      <c r="S52" s="363"/>
      <c r="T52" s="360"/>
    </row>
    <row r="53" spans="1:24" s="301" customFormat="1" x14ac:dyDescent="0.2">
      <c r="A53" s="152"/>
      <c r="B53" s="152"/>
      <c r="C53" s="360"/>
      <c r="D53" s="360"/>
      <c r="E53" s="360"/>
      <c r="F53" s="364"/>
      <c r="G53" s="365"/>
      <c r="H53" s="366"/>
      <c r="I53" s="360"/>
      <c r="J53" s="361"/>
      <c r="K53" s="366"/>
      <c r="L53" s="360"/>
      <c r="M53" s="360"/>
      <c r="N53" s="360"/>
      <c r="O53" s="360"/>
      <c r="P53" s="360"/>
      <c r="Q53" s="360"/>
      <c r="R53" s="360"/>
      <c r="S53" s="360"/>
      <c r="T53" s="360"/>
    </row>
    <row r="54" spans="1:24" s="301" customFormat="1" x14ac:dyDescent="0.2">
      <c r="A54" s="152"/>
      <c r="B54" s="152"/>
      <c r="F54" s="367"/>
      <c r="G54" s="368"/>
      <c r="H54" s="369"/>
      <c r="J54" s="370"/>
      <c r="K54" s="369"/>
    </row>
    <row r="55" spans="1:24" s="301" customFormat="1" x14ac:dyDescent="0.2">
      <c r="A55" s="152"/>
      <c r="B55" s="152"/>
      <c r="F55" s="367"/>
      <c r="G55" s="368"/>
      <c r="H55" s="369"/>
      <c r="J55" s="370"/>
      <c r="K55" s="369"/>
    </row>
  </sheetData>
  <mergeCells count="20">
    <mergeCell ref="C34:C37"/>
    <mergeCell ref="C38:C41"/>
    <mergeCell ref="C50:D50"/>
    <mergeCell ref="U4:X4"/>
    <mergeCell ref="C29:D29"/>
    <mergeCell ref="R30:T30"/>
    <mergeCell ref="V30:X30"/>
    <mergeCell ref="C31:D33"/>
    <mergeCell ref="E31:H31"/>
    <mergeCell ref="I31:L31"/>
    <mergeCell ref="M31:P31"/>
    <mergeCell ref="Q31:T31"/>
    <mergeCell ref="U31:X31"/>
    <mergeCell ref="C2:F2"/>
    <mergeCell ref="R3:T3"/>
    <mergeCell ref="C4:D6"/>
    <mergeCell ref="E4:H4"/>
    <mergeCell ref="I4:L4"/>
    <mergeCell ref="M4:P4"/>
    <mergeCell ref="Q4:T4"/>
  </mergeCells>
  <phoneticPr fontId="2"/>
  <printOptions horizontalCentered="1" verticalCentered="1"/>
  <pageMargins left="0.6" right="0.38" top="1" bottom="0.41" header="0.51200000000000001" footer="0.51200000000000001"/>
  <pageSetup paperSize="9" scale="5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pageSetUpPr fitToPage="1"/>
  </sheetPr>
  <dimension ref="A1:V26"/>
  <sheetViews>
    <sheetView showGridLines="0" zoomScale="70" zoomScaleNormal="70" workbookViewId="0">
      <selection activeCell="D10" sqref="D10"/>
    </sheetView>
  </sheetViews>
  <sheetFormatPr defaultColWidth="9" defaultRowHeight="13" x14ac:dyDescent="0.2"/>
  <cols>
    <col min="1" max="1" width="9" style="149" customWidth="1"/>
    <col min="2" max="2" width="0.7265625" style="149" customWidth="1"/>
    <col min="3" max="3" width="4" style="498" customWidth="1"/>
    <col min="4" max="4" width="26.90625" style="498" customWidth="1"/>
    <col min="5" max="5" width="10.453125" style="489" customWidth="1"/>
    <col min="6" max="6" width="8" style="572" bestFit="1" customWidth="1"/>
    <col min="7" max="7" width="8.6328125" style="573" customWidth="1"/>
    <col min="8" max="8" width="10.453125" style="489" customWidth="1"/>
    <col min="9" max="9" width="8" style="572" bestFit="1" customWidth="1"/>
    <col min="10" max="10" width="8.6328125" style="573" customWidth="1"/>
    <col min="11" max="11" width="10.90625" style="489" bestFit="1" customWidth="1"/>
    <col min="12" max="12" width="7.90625" style="574" customWidth="1"/>
    <col min="13" max="13" width="8.6328125" style="575" customWidth="1"/>
    <col min="14" max="14" width="10.90625" style="492" bestFit="1" customWidth="1"/>
    <col min="15" max="15" width="7.90625" style="574" customWidth="1"/>
    <col min="16" max="16" width="8.6328125" style="575" customWidth="1"/>
    <col min="17" max="17" width="10.90625" style="492" bestFit="1" customWidth="1"/>
    <col min="18" max="18" width="7.90625" style="574" customWidth="1"/>
    <col min="19" max="19" width="8.6328125" style="575" customWidth="1"/>
    <col min="20" max="20" width="10.08984375" style="498" customWidth="1"/>
    <col min="21" max="21" width="7.90625" style="498" customWidth="1"/>
    <col min="22" max="22" width="10" style="498" customWidth="1"/>
    <col min="23" max="16384" width="9" style="498"/>
  </cols>
  <sheetData>
    <row r="1" spans="1:22" s="149" customFormat="1" ht="16.5" x14ac:dyDescent="0.25">
      <c r="A1" s="149" t="s">
        <v>258</v>
      </c>
      <c r="C1" s="5" t="s">
        <v>262</v>
      </c>
      <c r="E1" s="486"/>
      <c r="F1" s="487"/>
      <c r="G1" s="488"/>
      <c r="H1" s="489"/>
      <c r="I1" s="487"/>
      <c r="J1" s="488"/>
      <c r="K1" s="489"/>
      <c r="L1" s="490"/>
      <c r="M1" s="491"/>
      <c r="N1" s="492"/>
      <c r="O1" s="490"/>
      <c r="P1" s="491"/>
      <c r="Q1" s="492"/>
      <c r="R1" s="490"/>
      <c r="S1" s="491"/>
    </row>
    <row r="2" spans="1:22" ht="16.5" x14ac:dyDescent="0.2">
      <c r="A2" s="149" t="s">
        <v>259</v>
      </c>
      <c r="C2" s="1201" t="s">
        <v>187</v>
      </c>
      <c r="D2" s="1201"/>
      <c r="E2" s="1201"/>
      <c r="F2" s="1201"/>
      <c r="G2" s="1201"/>
      <c r="I2" s="493"/>
      <c r="J2" s="494"/>
      <c r="L2" s="495"/>
      <c r="M2" s="496"/>
      <c r="O2" s="495"/>
      <c r="P2" s="496"/>
      <c r="R2" s="495"/>
      <c r="S2" s="496"/>
      <c r="T2" s="497"/>
      <c r="U2" s="497"/>
      <c r="V2" s="497"/>
    </row>
    <row r="3" spans="1:22" ht="13.5" thickBot="1" x14ac:dyDescent="0.25">
      <c r="C3" s="497"/>
      <c r="D3" s="497"/>
      <c r="F3" s="493"/>
      <c r="G3" s="494"/>
      <c r="I3" s="493"/>
      <c r="J3" s="494"/>
      <c r="L3" s="495"/>
      <c r="M3" s="496"/>
      <c r="O3" s="495"/>
      <c r="P3" s="499"/>
      <c r="R3" s="1137" t="s">
        <v>243</v>
      </c>
      <c r="S3" s="1137"/>
      <c r="T3" s="497"/>
      <c r="U3" s="1198"/>
      <c r="V3" s="1198"/>
    </row>
    <row r="4" spans="1:22" x14ac:dyDescent="0.2">
      <c r="C4" s="1209" t="s">
        <v>69</v>
      </c>
      <c r="D4" s="1210"/>
      <c r="E4" s="1208" t="s">
        <v>298</v>
      </c>
      <c r="F4" s="1206"/>
      <c r="G4" s="1207"/>
      <c r="H4" s="1205" t="s">
        <v>318</v>
      </c>
      <c r="I4" s="1206"/>
      <c r="J4" s="1207"/>
      <c r="K4" s="1205" t="s">
        <v>326</v>
      </c>
      <c r="L4" s="1206"/>
      <c r="M4" s="1207"/>
      <c r="N4" s="1205" t="s">
        <v>344</v>
      </c>
      <c r="O4" s="1206"/>
      <c r="P4" s="1207"/>
      <c r="Q4" s="1199" t="s">
        <v>363</v>
      </c>
      <c r="R4" s="1199"/>
      <c r="S4" s="1200"/>
    </row>
    <row r="5" spans="1:22" ht="13.5" thickBot="1" x14ac:dyDescent="0.25">
      <c r="C5" s="1211"/>
      <c r="D5" s="1212"/>
      <c r="E5" s="501" t="s">
        <v>188</v>
      </c>
      <c r="F5" s="502" t="s">
        <v>189</v>
      </c>
      <c r="G5" s="503" t="s">
        <v>74</v>
      </c>
      <c r="H5" s="504" t="s">
        <v>188</v>
      </c>
      <c r="I5" s="502" t="s">
        <v>189</v>
      </c>
      <c r="J5" s="505" t="s">
        <v>74</v>
      </c>
      <c r="K5" s="501" t="s">
        <v>188</v>
      </c>
      <c r="L5" s="506" t="s">
        <v>189</v>
      </c>
      <c r="M5" s="507" t="s">
        <v>74</v>
      </c>
      <c r="N5" s="508" t="s">
        <v>188</v>
      </c>
      <c r="O5" s="506" t="s">
        <v>189</v>
      </c>
      <c r="P5" s="509" t="s">
        <v>74</v>
      </c>
      <c r="Q5" s="508" t="s">
        <v>188</v>
      </c>
      <c r="R5" s="506" t="s">
        <v>189</v>
      </c>
      <c r="S5" s="510" t="s">
        <v>74</v>
      </c>
    </row>
    <row r="6" spans="1:22" ht="14.25" customHeight="1" thickTop="1" x14ac:dyDescent="0.2">
      <c r="C6" s="1203" t="s">
        <v>39</v>
      </c>
      <c r="D6" s="511" t="s">
        <v>64</v>
      </c>
      <c r="E6" s="246">
        <v>6519032</v>
      </c>
      <c r="F6" s="512">
        <v>23.2</v>
      </c>
      <c r="G6" s="513">
        <v>100</v>
      </c>
      <c r="H6" s="246">
        <v>6249916</v>
      </c>
      <c r="I6" s="512">
        <v>22.6</v>
      </c>
      <c r="J6" s="513">
        <f>H6/E6*100</f>
        <v>95.871841095426433</v>
      </c>
      <c r="K6" s="246">
        <v>5977877</v>
      </c>
      <c r="L6" s="512">
        <v>22.8</v>
      </c>
      <c r="M6" s="514">
        <f>K6/E6*100</f>
        <v>91.698844245587381</v>
      </c>
      <c r="N6" s="246">
        <v>6133492</v>
      </c>
      <c r="O6" s="512">
        <v>22.3</v>
      </c>
      <c r="P6" s="514">
        <f>N6/E6*100</f>
        <v>94.085931776374167</v>
      </c>
      <c r="Q6" s="246">
        <v>6274285</v>
      </c>
      <c r="R6" s="512">
        <f t="shared" ref="R6:R13" si="0">ROUND(Q6/$Q$14*100,1)</f>
        <v>22.9</v>
      </c>
      <c r="S6" s="515">
        <f>Q6/E6*100</f>
        <v>96.245654262780121</v>
      </c>
    </row>
    <row r="7" spans="1:22" x14ac:dyDescent="0.2">
      <c r="C7" s="1203"/>
      <c r="D7" s="516" t="s">
        <v>65</v>
      </c>
      <c r="E7" s="255">
        <v>0</v>
      </c>
      <c r="F7" s="512">
        <v>0</v>
      </c>
      <c r="G7" s="517">
        <v>100</v>
      </c>
      <c r="H7" s="255">
        <v>0</v>
      </c>
      <c r="I7" s="512">
        <v>0</v>
      </c>
      <c r="J7" s="518">
        <v>100</v>
      </c>
      <c r="K7" s="255">
        <v>0</v>
      </c>
      <c r="L7" s="512">
        <v>0</v>
      </c>
      <c r="M7" s="519">
        <v>100</v>
      </c>
      <c r="N7" s="255">
        <v>0</v>
      </c>
      <c r="O7" s="512">
        <v>0</v>
      </c>
      <c r="P7" s="520">
        <v>100</v>
      </c>
      <c r="Q7" s="255">
        <v>0</v>
      </c>
      <c r="R7" s="512">
        <f t="shared" si="0"/>
        <v>0</v>
      </c>
      <c r="S7" s="521">
        <v>100</v>
      </c>
    </row>
    <row r="8" spans="1:22" x14ac:dyDescent="0.2">
      <c r="C8" s="1203"/>
      <c r="D8" s="516" t="s">
        <v>21</v>
      </c>
      <c r="E8" s="255">
        <v>103</v>
      </c>
      <c r="F8" s="512">
        <v>0</v>
      </c>
      <c r="G8" s="522">
        <v>100</v>
      </c>
      <c r="H8" s="255">
        <v>101</v>
      </c>
      <c r="I8" s="512">
        <v>0</v>
      </c>
      <c r="J8" s="522">
        <f t="shared" ref="J8:J14" si="1">H8/E8*100</f>
        <v>98.05825242718447</v>
      </c>
      <c r="K8" s="255">
        <v>116</v>
      </c>
      <c r="L8" s="512">
        <v>0</v>
      </c>
      <c r="M8" s="520">
        <f>K8/E8*100</f>
        <v>112.62135922330097</v>
      </c>
      <c r="N8" s="255">
        <v>93</v>
      </c>
      <c r="O8" s="512">
        <v>0</v>
      </c>
      <c r="P8" s="520">
        <f t="shared" ref="P8:P14" si="2">N8/E8*100</f>
        <v>90.291262135922338</v>
      </c>
      <c r="Q8" s="255">
        <v>104</v>
      </c>
      <c r="R8" s="512">
        <f t="shared" si="0"/>
        <v>0</v>
      </c>
      <c r="S8" s="523">
        <f t="shared" ref="S8:S14" si="3">Q8/E8*100</f>
        <v>100.97087378640776</v>
      </c>
    </row>
    <row r="9" spans="1:22" x14ac:dyDescent="0.2">
      <c r="C9" s="1203"/>
      <c r="D9" s="516" t="s">
        <v>22</v>
      </c>
      <c r="E9" s="267">
        <v>0</v>
      </c>
      <c r="F9" s="512">
        <v>0</v>
      </c>
      <c r="G9" s="522">
        <v>100</v>
      </c>
      <c r="H9" s="267">
        <v>1395</v>
      </c>
      <c r="I9" s="512">
        <v>0</v>
      </c>
      <c r="J9" s="524" t="s">
        <v>300</v>
      </c>
      <c r="K9" s="267">
        <v>212699</v>
      </c>
      <c r="L9" s="512">
        <v>0.8</v>
      </c>
      <c r="M9" s="524" t="s">
        <v>300</v>
      </c>
      <c r="N9" s="267">
        <v>96029</v>
      </c>
      <c r="O9" s="512">
        <v>0.4</v>
      </c>
      <c r="P9" s="524" t="s">
        <v>300</v>
      </c>
      <c r="Q9" s="267">
        <v>152</v>
      </c>
      <c r="R9" s="512">
        <f t="shared" si="0"/>
        <v>0</v>
      </c>
      <c r="S9" s="525" t="s">
        <v>300</v>
      </c>
    </row>
    <row r="10" spans="1:22" x14ac:dyDescent="0.2">
      <c r="C10" s="1203"/>
      <c r="D10" s="516" t="s">
        <v>23</v>
      </c>
      <c r="E10" s="267">
        <v>16873748</v>
      </c>
      <c r="F10" s="512">
        <v>59.9</v>
      </c>
      <c r="G10" s="522">
        <v>100</v>
      </c>
      <c r="H10" s="267">
        <v>16932253</v>
      </c>
      <c r="I10" s="512">
        <v>61.3</v>
      </c>
      <c r="J10" s="522">
        <f t="shared" si="1"/>
        <v>100.3467220205019</v>
      </c>
      <c r="K10" s="267">
        <v>15972413</v>
      </c>
      <c r="L10" s="512">
        <v>60.8</v>
      </c>
      <c r="M10" s="520">
        <f>K10/E10*100</f>
        <v>94.658359245379273</v>
      </c>
      <c r="N10" s="267">
        <v>17180996</v>
      </c>
      <c r="O10" s="512">
        <v>62.5</v>
      </c>
      <c r="P10" s="520">
        <f t="shared" si="2"/>
        <v>101.82086398350859</v>
      </c>
      <c r="Q10" s="267">
        <v>17015567</v>
      </c>
      <c r="R10" s="512">
        <f t="shared" si="0"/>
        <v>62</v>
      </c>
      <c r="S10" s="523">
        <f t="shared" si="3"/>
        <v>100.8404712456296</v>
      </c>
    </row>
    <row r="11" spans="1:22" x14ac:dyDescent="0.2">
      <c r="C11" s="1203"/>
      <c r="D11" s="516" t="s">
        <v>28</v>
      </c>
      <c r="E11" s="255">
        <v>3741033</v>
      </c>
      <c r="F11" s="512">
        <v>13.3</v>
      </c>
      <c r="G11" s="522">
        <v>100</v>
      </c>
      <c r="H11" s="255">
        <v>3431327</v>
      </c>
      <c r="I11" s="512">
        <v>12.4</v>
      </c>
      <c r="J11" s="522">
        <f t="shared" si="1"/>
        <v>91.721377491190268</v>
      </c>
      <c r="K11" s="255">
        <v>3149192</v>
      </c>
      <c r="L11" s="512">
        <v>12</v>
      </c>
      <c r="M11" s="520">
        <f>K11/E11*100</f>
        <v>84.179743937035582</v>
      </c>
      <c r="N11" s="255">
        <v>3080926</v>
      </c>
      <c r="O11" s="512">
        <v>11.2</v>
      </c>
      <c r="P11" s="520">
        <f t="shared" si="2"/>
        <v>82.354953832270397</v>
      </c>
      <c r="Q11" s="255">
        <v>3075235</v>
      </c>
      <c r="R11" s="512">
        <f t="shared" si="0"/>
        <v>11.2</v>
      </c>
      <c r="S11" s="523">
        <f t="shared" si="3"/>
        <v>82.202830073939467</v>
      </c>
    </row>
    <row r="12" spans="1:22" x14ac:dyDescent="0.2">
      <c r="C12" s="1203"/>
      <c r="D12" s="516" t="s">
        <v>26</v>
      </c>
      <c r="E12" s="255">
        <v>971088</v>
      </c>
      <c r="F12" s="512">
        <v>3.4</v>
      </c>
      <c r="G12" s="522">
        <v>100</v>
      </c>
      <c r="H12" s="255">
        <v>971378</v>
      </c>
      <c r="I12" s="512">
        <v>3.5</v>
      </c>
      <c r="J12" s="522">
        <f t="shared" si="1"/>
        <v>100.029863410937</v>
      </c>
      <c r="K12" s="255">
        <v>906818</v>
      </c>
      <c r="L12" s="512">
        <v>3.5</v>
      </c>
      <c r="M12" s="520">
        <f>K12/E12*100</f>
        <v>93.381650272683842</v>
      </c>
      <c r="N12" s="255">
        <v>967415</v>
      </c>
      <c r="O12" s="512">
        <v>3.5</v>
      </c>
      <c r="P12" s="520">
        <f t="shared" si="2"/>
        <v>99.62176445389089</v>
      </c>
      <c r="Q12" s="255">
        <v>1038006</v>
      </c>
      <c r="R12" s="512">
        <f t="shared" si="0"/>
        <v>3.8</v>
      </c>
      <c r="S12" s="523">
        <f t="shared" si="3"/>
        <v>106.89103356235481</v>
      </c>
    </row>
    <row r="13" spans="1:22" ht="13.5" thickBot="1" x14ac:dyDescent="0.25">
      <c r="C13" s="1203"/>
      <c r="D13" s="549" t="s">
        <v>27</v>
      </c>
      <c r="E13" s="309">
        <v>42938</v>
      </c>
      <c r="F13" s="1079">
        <v>0.2</v>
      </c>
      <c r="G13" s="526">
        <v>100</v>
      </c>
      <c r="H13" s="309">
        <v>49168</v>
      </c>
      <c r="I13" s="1079">
        <v>0.2</v>
      </c>
      <c r="J13" s="526">
        <f t="shared" si="1"/>
        <v>114.50929246820998</v>
      </c>
      <c r="K13" s="309">
        <v>36774</v>
      </c>
      <c r="L13" s="1079">
        <v>0.1</v>
      </c>
      <c r="M13" s="1080">
        <f>K13/E13*100</f>
        <v>85.644417532255815</v>
      </c>
      <c r="N13" s="309">
        <v>22142</v>
      </c>
      <c r="O13" s="1079">
        <v>0.1</v>
      </c>
      <c r="P13" s="1080">
        <f>N13/E13*100</f>
        <v>51.567376216870841</v>
      </c>
      <c r="Q13" s="309">
        <v>31740</v>
      </c>
      <c r="R13" s="1079">
        <f t="shared" si="0"/>
        <v>0.1</v>
      </c>
      <c r="S13" s="1081">
        <f>Q13/E13*100</f>
        <v>73.920536587637983</v>
      </c>
    </row>
    <row r="14" spans="1:22" s="533" customFormat="1" ht="14" thickTop="1" thickBot="1" x14ac:dyDescent="0.25">
      <c r="A14" s="149"/>
      <c r="B14" s="149"/>
      <c r="C14" s="1204"/>
      <c r="D14" s="550" t="s">
        <v>70</v>
      </c>
      <c r="E14" s="319">
        <f>SUM(E6:E13)</f>
        <v>28147942</v>
      </c>
      <c r="F14" s="529">
        <v>100</v>
      </c>
      <c r="G14" s="530">
        <v>100</v>
      </c>
      <c r="H14" s="319">
        <f>SUM(H6:H13)</f>
        <v>27635538</v>
      </c>
      <c r="I14" s="529">
        <v>100</v>
      </c>
      <c r="J14" s="530">
        <f t="shared" si="1"/>
        <v>98.179604036415881</v>
      </c>
      <c r="K14" s="319">
        <f>SUM(K6:K13)</f>
        <v>26255889</v>
      </c>
      <c r="L14" s="529">
        <v>100</v>
      </c>
      <c r="M14" s="531">
        <f>K14/E14*100</f>
        <v>93.27818353469678</v>
      </c>
      <c r="N14" s="319">
        <f>SUM(N6:N13)</f>
        <v>27481093</v>
      </c>
      <c r="O14" s="529">
        <v>100</v>
      </c>
      <c r="P14" s="531">
        <f t="shared" si="2"/>
        <v>97.630913833771586</v>
      </c>
      <c r="Q14" s="319">
        <f>SUM(Q6:Q13)</f>
        <v>27435089</v>
      </c>
      <c r="R14" s="529">
        <v>100</v>
      </c>
      <c r="S14" s="532">
        <f t="shared" si="3"/>
        <v>97.467477373656664</v>
      </c>
      <c r="U14" s="498"/>
    </row>
    <row r="15" spans="1:22" ht="13.5" customHeight="1" thickBot="1" x14ac:dyDescent="0.25">
      <c r="C15" s="534"/>
      <c r="D15" s="535"/>
      <c r="E15" s="536"/>
      <c r="F15" s="537"/>
      <c r="G15" s="538"/>
      <c r="H15" s="470"/>
      <c r="I15" s="537"/>
      <c r="J15" s="539"/>
      <c r="K15" s="540"/>
      <c r="L15" s="537"/>
      <c r="M15" s="541"/>
      <c r="N15" s="470"/>
      <c r="O15" s="537"/>
      <c r="P15" s="541"/>
      <c r="Q15" s="470"/>
      <c r="R15" s="537"/>
      <c r="S15" s="541"/>
    </row>
    <row r="16" spans="1:22" ht="13.5" customHeight="1" x14ac:dyDescent="0.2">
      <c r="C16" s="1202" t="s">
        <v>42</v>
      </c>
      <c r="D16" s="542" t="s">
        <v>32</v>
      </c>
      <c r="E16" s="383">
        <v>503523</v>
      </c>
      <c r="F16" s="543">
        <v>1.8</v>
      </c>
      <c r="G16" s="544">
        <v>100</v>
      </c>
      <c r="H16" s="383">
        <v>552734</v>
      </c>
      <c r="I16" s="543">
        <v>2.1</v>
      </c>
      <c r="J16" s="544">
        <f>H16/E16*100</f>
        <v>109.77333706702575</v>
      </c>
      <c r="K16" s="383">
        <v>542791</v>
      </c>
      <c r="L16" s="543">
        <v>2.1</v>
      </c>
      <c r="M16" s="545">
        <f>K16/E16*100</f>
        <v>107.79865070711764</v>
      </c>
      <c r="N16" s="383">
        <v>547767</v>
      </c>
      <c r="O16" s="543">
        <v>2.1</v>
      </c>
      <c r="P16" s="545">
        <f>N16/E16*100</f>
        <v>108.78688759004058</v>
      </c>
      <c r="Q16" s="383">
        <v>522128</v>
      </c>
      <c r="R16" s="543">
        <f>ROUND(Q16/$Q$24*100,1)</f>
        <v>1.9</v>
      </c>
      <c r="S16" s="546">
        <f>Q16/E16*100</f>
        <v>103.69496527467463</v>
      </c>
    </row>
    <row r="17" spans="3:22" x14ac:dyDescent="0.2">
      <c r="C17" s="1203"/>
      <c r="D17" s="516" t="s">
        <v>66</v>
      </c>
      <c r="E17" s="255">
        <v>16580497</v>
      </c>
      <c r="F17" s="547">
        <v>61</v>
      </c>
      <c r="G17" s="522">
        <v>100</v>
      </c>
      <c r="H17" s="255">
        <v>16557713</v>
      </c>
      <c r="I17" s="547">
        <v>61.9</v>
      </c>
      <c r="J17" s="522">
        <f t="shared" ref="J17:J22" si="4">H17/E17*100</f>
        <v>99.862585542520236</v>
      </c>
      <c r="K17" s="255">
        <v>15487262</v>
      </c>
      <c r="L17" s="547">
        <v>61.2</v>
      </c>
      <c r="M17" s="520">
        <f>K17/E17*100</f>
        <v>93.406500420343249</v>
      </c>
      <c r="N17" s="255">
        <v>16818487</v>
      </c>
      <c r="O17" s="547">
        <v>63.6</v>
      </c>
      <c r="P17" s="520">
        <f t="shared" ref="P17:P22" si="5">N17/E17*100</f>
        <v>101.43536107512338</v>
      </c>
      <c r="Q17" s="255">
        <v>16659839</v>
      </c>
      <c r="R17" s="547">
        <f t="shared" ref="R17:R22" si="6">ROUND(Q17/$Q$24*100,1)</f>
        <v>62.2</v>
      </c>
      <c r="S17" s="523">
        <f>Q17/E17*100</f>
        <v>100.47852606589538</v>
      </c>
    </row>
    <row r="18" spans="3:22" x14ac:dyDescent="0.2">
      <c r="C18" s="1203"/>
      <c r="D18" s="516" t="s">
        <v>301</v>
      </c>
      <c r="E18" s="255">
        <v>8823340</v>
      </c>
      <c r="F18" s="547">
        <v>32.5</v>
      </c>
      <c r="G18" s="548">
        <f>E18/$E$18*100</f>
        <v>100</v>
      </c>
      <c r="H18" s="255">
        <v>8366886</v>
      </c>
      <c r="I18" s="547">
        <v>31.3</v>
      </c>
      <c r="J18" s="548">
        <f>H18/$E$18*100</f>
        <v>94.826743614096259</v>
      </c>
      <c r="K18" s="255">
        <v>8058014</v>
      </c>
      <c r="L18" s="547">
        <v>31.9</v>
      </c>
      <c r="M18" s="548">
        <f>K18/$E$18*100</f>
        <v>91.326119134024069</v>
      </c>
      <c r="N18" s="255">
        <v>7847571</v>
      </c>
      <c r="O18" s="547">
        <v>29.7</v>
      </c>
      <c r="P18" s="548">
        <f>N18/$E$18*100</f>
        <v>88.941047267814682</v>
      </c>
      <c r="Q18" s="255">
        <v>8356895</v>
      </c>
      <c r="R18" s="547">
        <f t="shared" si="6"/>
        <v>31.2</v>
      </c>
      <c r="S18" s="525">
        <f>Q18/$E$18*100</f>
        <v>94.713509850011448</v>
      </c>
    </row>
    <row r="19" spans="3:22" x14ac:dyDescent="0.2">
      <c r="C19" s="1203"/>
      <c r="D19" s="516" t="s">
        <v>302</v>
      </c>
      <c r="E19" s="255">
        <v>0</v>
      </c>
      <c r="F19" s="547">
        <v>0</v>
      </c>
      <c r="G19" s="548">
        <v>100</v>
      </c>
      <c r="H19" s="255">
        <v>0</v>
      </c>
      <c r="I19" s="547">
        <v>0</v>
      </c>
      <c r="J19" s="548">
        <v>100</v>
      </c>
      <c r="K19" s="255">
        <v>0</v>
      </c>
      <c r="L19" s="547">
        <v>0</v>
      </c>
      <c r="M19" s="548">
        <v>100</v>
      </c>
      <c r="N19" s="255">
        <v>0</v>
      </c>
      <c r="O19" s="547">
        <v>0</v>
      </c>
      <c r="P19" s="548">
        <v>100</v>
      </c>
      <c r="Q19" s="255">
        <v>0</v>
      </c>
      <c r="R19" s="547">
        <f t="shared" si="6"/>
        <v>0</v>
      </c>
      <c r="S19" s="525">
        <v>100</v>
      </c>
    </row>
    <row r="20" spans="3:22" x14ac:dyDescent="0.2">
      <c r="C20" s="1203"/>
      <c r="D20" s="516" t="s">
        <v>67</v>
      </c>
      <c r="E20" s="251">
        <v>3</v>
      </c>
      <c r="F20" s="547">
        <v>0</v>
      </c>
      <c r="G20" s="522">
        <v>100</v>
      </c>
      <c r="H20" s="251">
        <v>3</v>
      </c>
      <c r="I20" s="547">
        <v>0</v>
      </c>
      <c r="J20" s="522">
        <f t="shared" si="4"/>
        <v>100</v>
      </c>
      <c r="K20" s="251">
        <v>3</v>
      </c>
      <c r="L20" s="547">
        <v>0</v>
      </c>
      <c r="M20" s="520">
        <f>K20/E20*100</f>
        <v>100</v>
      </c>
      <c r="N20" s="251">
        <v>1</v>
      </c>
      <c r="O20" s="547">
        <v>0</v>
      </c>
      <c r="P20" s="520">
        <f t="shared" si="5"/>
        <v>33.333333333333329</v>
      </c>
      <c r="Q20" s="251">
        <v>1</v>
      </c>
      <c r="R20" s="547">
        <f t="shared" si="6"/>
        <v>0</v>
      </c>
      <c r="S20" s="523">
        <f>Q20/E20*100</f>
        <v>33.333333333333329</v>
      </c>
    </row>
    <row r="21" spans="3:22" x14ac:dyDescent="0.2">
      <c r="C21" s="1203"/>
      <c r="D21" s="516" t="s">
        <v>68</v>
      </c>
      <c r="E21" s="255">
        <v>267933</v>
      </c>
      <c r="F21" s="512">
        <v>1</v>
      </c>
      <c r="G21" s="522">
        <v>100</v>
      </c>
      <c r="H21" s="255">
        <v>238229</v>
      </c>
      <c r="I21" s="512">
        <v>0.9</v>
      </c>
      <c r="J21" s="522">
        <f t="shared" si="4"/>
        <v>88.913646322028271</v>
      </c>
      <c r="K21" s="255">
        <v>221960</v>
      </c>
      <c r="L21" s="512">
        <v>0.9</v>
      </c>
      <c r="M21" s="520">
        <f>K21/E21*100</f>
        <v>82.841605923869025</v>
      </c>
      <c r="N21" s="255">
        <v>216113</v>
      </c>
      <c r="O21" s="512">
        <v>0.8</v>
      </c>
      <c r="P21" s="520">
        <f t="shared" si="5"/>
        <v>80.659343940462719</v>
      </c>
      <c r="Q21" s="255">
        <v>201901</v>
      </c>
      <c r="R21" s="547">
        <f t="shared" si="6"/>
        <v>0.8</v>
      </c>
      <c r="S21" s="523">
        <f>Q21/E21*100</f>
        <v>75.355032788047765</v>
      </c>
    </row>
    <row r="22" spans="3:22" x14ac:dyDescent="0.2">
      <c r="C22" s="1203"/>
      <c r="D22" s="516" t="s">
        <v>37</v>
      </c>
      <c r="E22" s="255">
        <v>1001268</v>
      </c>
      <c r="F22" s="547">
        <v>3.7</v>
      </c>
      <c r="G22" s="522">
        <v>100</v>
      </c>
      <c r="H22" s="255">
        <v>1013155</v>
      </c>
      <c r="I22" s="547">
        <v>3.8</v>
      </c>
      <c r="J22" s="522">
        <f t="shared" si="4"/>
        <v>101.18719463720002</v>
      </c>
      <c r="K22" s="255">
        <v>978444</v>
      </c>
      <c r="L22" s="547">
        <v>3.9</v>
      </c>
      <c r="M22" s="520">
        <f>K22/E22*100</f>
        <v>97.72049041814978</v>
      </c>
      <c r="N22" s="255">
        <v>1013148</v>
      </c>
      <c r="O22" s="547">
        <v>3.8</v>
      </c>
      <c r="P22" s="520">
        <f t="shared" si="5"/>
        <v>101.18649552367597</v>
      </c>
      <c r="Q22" s="255">
        <v>1042815</v>
      </c>
      <c r="R22" s="547">
        <f t="shared" si="6"/>
        <v>3.9</v>
      </c>
      <c r="S22" s="523">
        <f>Q22/E22*100</f>
        <v>104.14943851196684</v>
      </c>
    </row>
    <row r="23" spans="3:22" ht="13.5" thickBot="1" x14ac:dyDescent="0.25">
      <c r="C23" s="1203"/>
      <c r="D23" s="1082" t="s">
        <v>380</v>
      </c>
      <c r="E23" s="1083">
        <v>2635</v>
      </c>
      <c r="F23" s="1079">
        <v>0</v>
      </c>
      <c r="G23" s="527" t="s">
        <v>300</v>
      </c>
      <c r="H23" s="1083">
        <v>3000</v>
      </c>
      <c r="I23" s="1079">
        <v>0</v>
      </c>
      <c r="J23" s="527" t="s">
        <v>300</v>
      </c>
      <c r="K23" s="1083">
        <v>30000</v>
      </c>
      <c r="L23" s="1079">
        <v>0</v>
      </c>
      <c r="M23" s="527" t="s">
        <v>300</v>
      </c>
      <c r="N23" s="1083">
        <v>88000</v>
      </c>
      <c r="O23" s="1079">
        <v>0</v>
      </c>
      <c r="P23" s="527" t="s">
        <v>300</v>
      </c>
      <c r="Q23" s="1083">
        <v>5000</v>
      </c>
      <c r="R23" s="1079">
        <v>0</v>
      </c>
      <c r="S23" s="528" t="s">
        <v>300</v>
      </c>
    </row>
    <row r="24" spans="3:22" ht="14" thickTop="1" thickBot="1" x14ac:dyDescent="0.25">
      <c r="C24" s="1204"/>
      <c r="D24" s="550" t="s">
        <v>46</v>
      </c>
      <c r="E24" s="319">
        <f>SUM(E16:E22,)</f>
        <v>27176564</v>
      </c>
      <c r="F24" s="529">
        <v>100</v>
      </c>
      <c r="G24" s="530">
        <v>100</v>
      </c>
      <c r="H24" s="319">
        <f>SUM(H16:H22,)</f>
        <v>26728720</v>
      </c>
      <c r="I24" s="529">
        <v>100</v>
      </c>
      <c r="J24" s="530">
        <f>H24/E24*100</f>
        <v>98.352094841717303</v>
      </c>
      <c r="K24" s="319">
        <f>SUM(K16:K22,)</f>
        <v>25288474</v>
      </c>
      <c r="L24" s="529">
        <v>100</v>
      </c>
      <c r="M24" s="531">
        <f>K24/E24*100</f>
        <v>93.052506564111638</v>
      </c>
      <c r="N24" s="319">
        <f>SUM(N16:N22,)</f>
        <v>26443087</v>
      </c>
      <c r="O24" s="529">
        <v>100</v>
      </c>
      <c r="P24" s="531">
        <f>N24/E24*100</f>
        <v>97.3010679348574</v>
      </c>
      <c r="Q24" s="319">
        <f>SUM(Q16:Q22,)</f>
        <v>26783579</v>
      </c>
      <c r="R24" s="529">
        <v>100</v>
      </c>
      <c r="S24" s="532">
        <f>Q24/E24*100</f>
        <v>98.553956269085376</v>
      </c>
    </row>
    <row r="25" spans="3:22" x14ac:dyDescent="0.2">
      <c r="C25" s="551"/>
      <c r="D25" s="552"/>
      <c r="E25" s="553"/>
      <c r="F25" s="554"/>
      <c r="G25" s="555"/>
      <c r="H25" s="553"/>
      <c r="I25" s="554"/>
      <c r="J25" s="556"/>
      <c r="K25" s="553"/>
      <c r="L25" s="557"/>
      <c r="M25" s="558"/>
      <c r="N25" s="559"/>
      <c r="O25" s="560"/>
      <c r="P25" s="561"/>
      <c r="Q25" s="559"/>
      <c r="R25" s="560"/>
      <c r="S25" s="558"/>
      <c r="T25" s="562"/>
      <c r="V25" s="563"/>
    </row>
    <row r="26" spans="3:22" x14ac:dyDescent="0.2">
      <c r="C26" s="564"/>
      <c r="D26" s="564"/>
      <c r="F26" s="565"/>
      <c r="G26" s="566"/>
      <c r="I26" s="565"/>
      <c r="J26" s="566"/>
      <c r="L26" s="567"/>
      <c r="M26" s="568"/>
      <c r="O26" s="567"/>
      <c r="P26" s="569"/>
      <c r="R26" s="567"/>
      <c r="S26" s="568"/>
      <c r="T26" s="570"/>
      <c r="V26" s="571"/>
    </row>
  </sheetData>
  <mergeCells count="11">
    <mergeCell ref="U3:V3"/>
    <mergeCell ref="Q4:S4"/>
    <mergeCell ref="C2:G2"/>
    <mergeCell ref="R3:S3"/>
    <mergeCell ref="C16:C24"/>
    <mergeCell ref="N4:P4"/>
    <mergeCell ref="H4:J4"/>
    <mergeCell ref="K4:M4"/>
    <mergeCell ref="E4:G4"/>
    <mergeCell ref="C4:D5"/>
    <mergeCell ref="C6:C14"/>
  </mergeCells>
  <phoneticPr fontId="2"/>
  <printOptions horizontalCentered="1" verticalCentered="1"/>
  <pageMargins left="0.6" right="0.62" top="1" bottom="1" header="0.51200000000000001" footer="0.51200000000000001"/>
  <pageSetup paperSize="9" scale="67" fitToHeight="0" orientation="landscape" blackAndWhite="1" r:id="rId1"/>
  <headerFooter alignWithMargins="0"/>
  <ignoredErrors>
    <ignoredError sqref="I24:J24 L24:M24 O24:P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S28"/>
  <sheetViews>
    <sheetView showGridLines="0" zoomScale="70" zoomScaleNormal="70" workbookViewId="0">
      <selection activeCell="C1" sqref="C1"/>
    </sheetView>
  </sheetViews>
  <sheetFormatPr defaultColWidth="9" defaultRowHeight="13" x14ac:dyDescent="0.2"/>
  <cols>
    <col min="1" max="1" width="9" style="149" customWidth="1"/>
    <col min="2" max="2" width="0.6328125" style="149" customWidth="1"/>
    <col min="3" max="3" width="3.453125" style="580" customWidth="1"/>
    <col min="4" max="4" width="20.453125" style="580" customWidth="1"/>
    <col min="5" max="5" width="11.08984375" style="580" customWidth="1"/>
    <col min="6" max="6" width="7.08984375" style="580" customWidth="1"/>
    <col min="7" max="7" width="6.08984375" style="580" customWidth="1"/>
    <col min="8" max="8" width="11.08984375" style="580" customWidth="1"/>
    <col min="9" max="9" width="7.08984375" style="580" customWidth="1"/>
    <col min="10" max="10" width="6.08984375" style="580" customWidth="1"/>
    <col min="11" max="11" width="11.08984375" style="665" customWidth="1"/>
    <col min="12" max="12" width="7.08984375" style="665" customWidth="1"/>
    <col min="13" max="13" width="6.08984375" style="665" customWidth="1"/>
    <col min="14" max="14" width="11.36328125" style="666" customWidth="1"/>
    <col min="15" max="15" width="7.08984375" style="667" customWidth="1"/>
    <col min="16" max="16" width="6.36328125" style="668" customWidth="1"/>
    <col min="17" max="17" width="11.36328125" style="666" customWidth="1"/>
    <col min="18" max="18" width="7.08984375" style="667" customWidth="1"/>
    <col min="19" max="19" width="6.36328125" style="668" customWidth="1"/>
    <col min="20" max="16384" width="9" style="580"/>
  </cols>
  <sheetData>
    <row r="1" spans="1:19" s="149" customFormat="1" ht="16.5" x14ac:dyDescent="0.25">
      <c r="A1" s="149" t="s">
        <v>258</v>
      </c>
      <c r="C1" s="5" t="s">
        <v>263</v>
      </c>
      <c r="K1" s="152"/>
      <c r="L1" s="152"/>
      <c r="M1" s="152"/>
      <c r="O1" s="150"/>
      <c r="R1" s="150"/>
    </row>
    <row r="2" spans="1:19" ht="16.5" x14ac:dyDescent="0.2">
      <c r="A2" s="149" t="s">
        <v>265</v>
      </c>
      <c r="C2" s="576" t="s">
        <v>230</v>
      </c>
      <c r="D2" s="576"/>
      <c r="E2" s="577"/>
      <c r="F2" s="577"/>
      <c r="G2" s="577"/>
      <c r="H2" s="577"/>
      <c r="I2" s="577"/>
      <c r="J2" s="577"/>
      <c r="K2" s="578"/>
      <c r="L2" s="578"/>
      <c r="M2" s="578"/>
      <c r="N2" s="576"/>
      <c r="O2" s="576"/>
      <c r="P2" s="579"/>
      <c r="Q2" s="576"/>
      <c r="R2" s="576"/>
      <c r="S2" s="579"/>
    </row>
    <row r="3" spans="1:19" ht="13.5" thickBot="1" x14ac:dyDescent="0.25">
      <c r="C3" s="577"/>
      <c r="D3" s="577"/>
      <c r="E3" s="577"/>
      <c r="F3" s="577"/>
      <c r="G3" s="577"/>
      <c r="H3" s="581"/>
      <c r="I3" s="581"/>
      <c r="J3" s="582"/>
      <c r="K3" s="583"/>
      <c r="L3" s="583"/>
      <c r="M3" s="583"/>
      <c r="N3" s="1137"/>
      <c r="O3" s="1137"/>
      <c r="P3" s="1137"/>
      <c r="Q3" s="1137" t="s">
        <v>243</v>
      </c>
      <c r="R3" s="1137"/>
      <c r="S3" s="1137"/>
    </row>
    <row r="4" spans="1:19" x14ac:dyDescent="0.2">
      <c r="C4" s="1216" t="s">
        <v>0</v>
      </c>
      <c r="D4" s="1217"/>
      <c r="E4" s="1223" t="s">
        <v>306</v>
      </c>
      <c r="F4" s="1224"/>
      <c r="G4" s="1224"/>
      <c r="H4" s="1223" t="s">
        <v>305</v>
      </c>
      <c r="I4" s="1224"/>
      <c r="J4" s="1224"/>
      <c r="K4" s="1228" t="s">
        <v>327</v>
      </c>
      <c r="L4" s="1229"/>
      <c r="M4" s="1230"/>
      <c r="N4" s="1231" t="s">
        <v>345</v>
      </c>
      <c r="O4" s="1224"/>
      <c r="P4" s="1232"/>
      <c r="Q4" s="1225" t="s">
        <v>362</v>
      </c>
      <c r="R4" s="1226"/>
      <c r="S4" s="1227"/>
    </row>
    <row r="5" spans="1:19" ht="13.5" thickBot="1" x14ac:dyDescent="0.25">
      <c r="C5" s="1218"/>
      <c r="D5" s="1219"/>
      <c r="E5" s="584" t="s">
        <v>188</v>
      </c>
      <c r="F5" s="585" t="s">
        <v>189</v>
      </c>
      <c r="G5" s="586" t="s">
        <v>74</v>
      </c>
      <c r="H5" s="584" t="s">
        <v>188</v>
      </c>
      <c r="I5" s="585" t="s">
        <v>189</v>
      </c>
      <c r="J5" s="586" t="s">
        <v>74</v>
      </c>
      <c r="K5" s="584" t="s">
        <v>188</v>
      </c>
      <c r="L5" s="585" t="s">
        <v>189</v>
      </c>
      <c r="M5" s="587" t="s">
        <v>74</v>
      </c>
      <c r="N5" s="588" t="s">
        <v>188</v>
      </c>
      <c r="O5" s="585" t="s">
        <v>189</v>
      </c>
      <c r="P5" s="587" t="s">
        <v>74</v>
      </c>
      <c r="Q5" s="589" t="s">
        <v>188</v>
      </c>
      <c r="R5" s="590" t="s">
        <v>189</v>
      </c>
      <c r="S5" s="591" t="s">
        <v>74</v>
      </c>
    </row>
    <row r="6" spans="1:19" ht="14.25" customHeight="1" thickTop="1" x14ac:dyDescent="0.2">
      <c r="C6" s="1220" t="s">
        <v>39</v>
      </c>
      <c r="D6" s="592" t="s">
        <v>72</v>
      </c>
      <c r="E6" s="593">
        <v>4817214</v>
      </c>
      <c r="F6" s="594">
        <f>E6/$E$15*100</f>
        <v>22.028493095309358</v>
      </c>
      <c r="G6" s="595">
        <v>100</v>
      </c>
      <c r="H6" s="593">
        <v>4722595</v>
      </c>
      <c r="I6" s="594">
        <f>H6/$H$15*100</f>
        <v>20.741270406572987</v>
      </c>
      <c r="J6" s="596">
        <f>H6/E6*100</f>
        <v>98.035814892176262</v>
      </c>
      <c r="K6" s="597">
        <v>4593119</v>
      </c>
      <c r="L6" s="594">
        <f>K6/$K$15*100</f>
        <v>19.226608065472416</v>
      </c>
      <c r="M6" s="598">
        <f>K6/E6*100</f>
        <v>95.348037268014252</v>
      </c>
      <c r="N6" s="597">
        <v>4517444</v>
      </c>
      <c r="O6" s="599">
        <f t="shared" ref="O6:O15" si="0">N6/$N$15*100</f>
        <v>18.91947140749755</v>
      </c>
      <c r="P6" s="598">
        <f>N6/$E6*100</f>
        <v>93.777108511268139</v>
      </c>
      <c r="Q6" s="597">
        <v>4535044</v>
      </c>
      <c r="R6" s="599">
        <f t="shared" ref="R6:R13" si="1">Q6/$Q$15*100</f>
        <v>19.866671613938287</v>
      </c>
      <c r="S6" s="600">
        <f>Q6/$E6*100</f>
        <v>94.142464918519295</v>
      </c>
    </row>
    <row r="7" spans="1:19" x14ac:dyDescent="0.2">
      <c r="C7" s="1221"/>
      <c r="D7" s="601" t="s">
        <v>21</v>
      </c>
      <c r="E7" s="602">
        <v>0</v>
      </c>
      <c r="F7" s="599">
        <f t="shared" ref="F7:F15" si="2">E7/$E$15*100</f>
        <v>0</v>
      </c>
      <c r="G7" s="603">
        <v>100</v>
      </c>
      <c r="H7" s="602">
        <v>0</v>
      </c>
      <c r="I7" s="599">
        <f t="shared" ref="I7:I15" si="3">H7/$H$15*100</f>
        <v>0</v>
      </c>
      <c r="J7" s="604">
        <v>100</v>
      </c>
      <c r="K7" s="605">
        <v>0</v>
      </c>
      <c r="L7" s="599">
        <f t="shared" ref="L7:L15" si="4">K7/$K$15*100</f>
        <v>0</v>
      </c>
      <c r="M7" s="604">
        <v>100</v>
      </c>
      <c r="N7" s="605">
        <v>0</v>
      </c>
      <c r="O7" s="599">
        <f t="shared" si="0"/>
        <v>0</v>
      </c>
      <c r="P7" s="606">
        <v>100</v>
      </c>
      <c r="Q7" s="605">
        <v>0</v>
      </c>
      <c r="R7" s="599">
        <f t="shared" si="1"/>
        <v>0</v>
      </c>
      <c r="S7" s="607">
        <v>100</v>
      </c>
    </row>
    <row r="8" spans="1:19" x14ac:dyDescent="0.2">
      <c r="C8" s="1221"/>
      <c r="D8" s="601" t="s">
        <v>22</v>
      </c>
      <c r="E8" s="602">
        <v>4771770</v>
      </c>
      <c r="F8" s="599">
        <f t="shared" si="2"/>
        <v>21.820683593754467</v>
      </c>
      <c r="G8" s="603">
        <v>100</v>
      </c>
      <c r="H8" s="602">
        <v>5120304</v>
      </c>
      <c r="I8" s="599">
        <f t="shared" si="3"/>
        <v>22.487977442032882</v>
      </c>
      <c r="J8" s="604">
        <f>H8/E8*100</f>
        <v>107.30408213304497</v>
      </c>
      <c r="K8" s="605">
        <v>5478694</v>
      </c>
      <c r="L8" s="608">
        <v>23</v>
      </c>
      <c r="M8" s="606">
        <f>K8/E8*100</f>
        <v>114.81471236040295</v>
      </c>
      <c r="N8" s="605">
        <v>5083082</v>
      </c>
      <c r="O8" s="599">
        <f t="shared" si="0"/>
        <v>21.288415431594824</v>
      </c>
      <c r="P8" s="606">
        <f t="shared" ref="P8:P15" si="5">N8/$E8*100</f>
        <v>106.52403615429913</v>
      </c>
      <c r="Q8" s="605">
        <v>5043510</v>
      </c>
      <c r="R8" s="599">
        <f t="shared" si="1"/>
        <v>22.094109109330336</v>
      </c>
      <c r="S8" s="607">
        <f>Q8/$E8*100</f>
        <v>105.69474220257891</v>
      </c>
    </row>
    <row r="9" spans="1:19" x14ac:dyDescent="0.2">
      <c r="C9" s="1221"/>
      <c r="D9" s="601" t="s">
        <v>71</v>
      </c>
      <c r="E9" s="602">
        <v>5196564</v>
      </c>
      <c r="F9" s="599">
        <f t="shared" si="2"/>
        <v>23.763211307061127</v>
      </c>
      <c r="G9" s="603">
        <v>100</v>
      </c>
      <c r="H9" s="602">
        <v>5327339</v>
      </c>
      <c r="I9" s="599">
        <f t="shared" si="3"/>
        <v>23.397259080332343</v>
      </c>
      <c r="J9" s="604">
        <f t="shared" ref="J9:J14" si="6">H9/E9*100</f>
        <v>102.51656671600695</v>
      </c>
      <c r="K9" s="605">
        <v>5358625</v>
      </c>
      <c r="L9" s="599">
        <f>K9/$K$15*100</f>
        <v>22.430984837284239</v>
      </c>
      <c r="M9" s="606">
        <f t="shared" ref="M9:M15" si="7">K9/E9*100</f>
        <v>103.11861837937531</v>
      </c>
      <c r="N9" s="605">
        <v>5630166</v>
      </c>
      <c r="O9" s="599">
        <f t="shared" si="0"/>
        <v>23.579653595366061</v>
      </c>
      <c r="P9" s="606">
        <f t="shared" si="5"/>
        <v>108.34401346736036</v>
      </c>
      <c r="Q9" s="605">
        <v>5705046</v>
      </c>
      <c r="R9" s="599">
        <f t="shared" si="1"/>
        <v>24.992100500990105</v>
      </c>
      <c r="S9" s="607">
        <f>Q9/$E9*100</f>
        <v>109.78496560419539</v>
      </c>
    </row>
    <row r="10" spans="1:19" x14ac:dyDescent="0.2">
      <c r="C10" s="1221"/>
      <c r="D10" s="601" t="s">
        <v>23</v>
      </c>
      <c r="E10" s="609">
        <v>2869252</v>
      </c>
      <c r="F10" s="599">
        <f t="shared" si="2"/>
        <v>13.120716221181489</v>
      </c>
      <c r="G10" s="603">
        <v>100</v>
      </c>
      <c r="H10" s="609">
        <v>2943547</v>
      </c>
      <c r="I10" s="599">
        <f t="shared" si="3"/>
        <v>12.927829780334053</v>
      </c>
      <c r="J10" s="604">
        <f t="shared" si="6"/>
        <v>102.58935081338272</v>
      </c>
      <c r="K10" s="610">
        <v>2989228</v>
      </c>
      <c r="L10" s="599">
        <f t="shared" si="4"/>
        <v>12.512786011931324</v>
      </c>
      <c r="M10" s="606">
        <f t="shared" si="7"/>
        <v>104.18143822849997</v>
      </c>
      <c r="N10" s="610">
        <v>3070919</v>
      </c>
      <c r="O10" s="599">
        <f t="shared" si="0"/>
        <v>12.861291521320675</v>
      </c>
      <c r="P10" s="606">
        <f t="shared" si="5"/>
        <v>107.02855657153852</v>
      </c>
      <c r="Q10" s="610">
        <v>3062924</v>
      </c>
      <c r="R10" s="599">
        <f t="shared" si="1"/>
        <v>13.417754113620575</v>
      </c>
      <c r="S10" s="607">
        <f t="shared" ref="S10:S15" si="8">Q10/$E10*100</f>
        <v>106.74991252075455</v>
      </c>
    </row>
    <row r="11" spans="1:19" x14ac:dyDescent="0.2">
      <c r="C11" s="1221"/>
      <c r="D11" s="601" t="s">
        <v>75</v>
      </c>
      <c r="E11" s="611">
        <v>277</v>
      </c>
      <c r="F11" s="599">
        <f t="shared" si="2"/>
        <v>1.2666849733893267E-3</v>
      </c>
      <c r="G11" s="603">
        <v>100</v>
      </c>
      <c r="H11" s="611">
        <v>324</v>
      </c>
      <c r="I11" s="599">
        <f t="shared" si="3"/>
        <v>1.4229828328979402E-3</v>
      </c>
      <c r="J11" s="604">
        <f t="shared" si="6"/>
        <v>116.96750902527076</v>
      </c>
      <c r="K11" s="612">
        <v>308</v>
      </c>
      <c r="L11" s="599">
        <f t="shared" si="4"/>
        <v>1.2892753887207157E-3</v>
      </c>
      <c r="M11" s="606">
        <f>K11/E11*100</f>
        <v>111.1913357400722</v>
      </c>
      <c r="N11" s="612">
        <v>367</v>
      </c>
      <c r="O11" s="599">
        <f t="shared" si="0"/>
        <v>1.5370297908621779E-3</v>
      </c>
      <c r="P11" s="606">
        <f t="shared" si="5"/>
        <v>132.49097472924188</v>
      </c>
      <c r="Q11" s="612">
        <v>463</v>
      </c>
      <c r="R11" s="599">
        <f t="shared" si="1"/>
        <v>2.0282645454494878E-3</v>
      </c>
      <c r="S11" s="607">
        <f t="shared" si="8"/>
        <v>167.1480144404332</v>
      </c>
    </row>
    <row r="12" spans="1:19" x14ac:dyDescent="0.2">
      <c r="C12" s="1221"/>
      <c r="D12" s="601" t="s">
        <v>76</v>
      </c>
      <c r="E12" s="609">
        <v>3305264</v>
      </c>
      <c r="F12" s="599">
        <f t="shared" si="2"/>
        <v>15.114542389475449</v>
      </c>
      <c r="G12" s="603">
        <v>100</v>
      </c>
      <c r="H12" s="609">
        <v>3706890</v>
      </c>
      <c r="I12" s="599">
        <f t="shared" si="3"/>
        <v>16.280372942719275</v>
      </c>
      <c r="J12" s="604">
        <f t="shared" si="6"/>
        <v>112.15110199971923</v>
      </c>
      <c r="K12" s="610">
        <v>4221238</v>
      </c>
      <c r="L12" s="599">
        <f t="shared" si="4"/>
        <v>17.669929426404728</v>
      </c>
      <c r="M12" s="606">
        <f t="shared" si="7"/>
        <v>127.71258211144405</v>
      </c>
      <c r="N12" s="610">
        <v>3751857</v>
      </c>
      <c r="O12" s="599">
        <f>N12/$N$15*100</f>
        <v>15.713122561457215</v>
      </c>
      <c r="P12" s="606">
        <f t="shared" si="5"/>
        <v>113.51156821361319</v>
      </c>
      <c r="Q12" s="610">
        <v>3776443</v>
      </c>
      <c r="R12" s="599">
        <f t="shared" si="1"/>
        <v>16.543467483392874</v>
      </c>
      <c r="S12" s="607">
        <f t="shared" si="8"/>
        <v>114.25541197314344</v>
      </c>
    </row>
    <row r="13" spans="1:19" x14ac:dyDescent="0.2">
      <c r="C13" s="1221"/>
      <c r="D13" s="601" t="s">
        <v>77</v>
      </c>
      <c r="E13" s="611">
        <v>903599</v>
      </c>
      <c r="F13" s="599">
        <f t="shared" si="2"/>
        <v>4.1320407049444841</v>
      </c>
      <c r="G13" s="603">
        <v>100</v>
      </c>
      <c r="H13" s="611">
        <v>942935</v>
      </c>
      <c r="I13" s="599">
        <v>4.2</v>
      </c>
      <c r="J13" s="604">
        <f>H13/E13*100</f>
        <v>104.35325846974155</v>
      </c>
      <c r="K13" s="612">
        <v>1246871</v>
      </c>
      <c r="L13" s="599">
        <f t="shared" si="4"/>
        <v>5.2193509519791803</v>
      </c>
      <c r="M13" s="606">
        <f t="shared" si="7"/>
        <v>137.98941787230839</v>
      </c>
      <c r="N13" s="612">
        <v>1820347</v>
      </c>
      <c r="O13" s="599">
        <f>N13/$N$15*100</f>
        <v>7.623780841162378</v>
      </c>
      <c r="P13" s="606">
        <f t="shared" si="5"/>
        <v>201.45518089329445</v>
      </c>
      <c r="Q13" s="612">
        <v>697353</v>
      </c>
      <c r="R13" s="599">
        <f t="shared" si="1"/>
        <v>3.0548949580190854</v>
      </c>
      <c r="S13" s="607">
        <f t="shared" si="8"/>
        <v>77.175052207893103</v>
      </c>
    </row>
    <row r="14" spans="1:19" ht="13.5" thickBot="1" x14ac:dyDescent="0.25">
      <c r="C14" s="1221"/>
      <c r="D14" s="613" t="s">
        <v>27</v>
      </c>
      <c r="E14" s="609">
        <v>4165</v>
      </c>
      <c r="F14" s="614">
        <f t="shared" si="2"/>
        <v>1.9046003300240238E-2</v>
      </c>
      <c r="G14" s="615">
        <v>100</v>
      </c>
      <c r="H14" s="609">
        <v>5139</v>
      </c>
      <c r="I14" s="614">
        <f t="shared" si="3"/>
        <v>2.2570088821797882E-2</v>
      </c>
      <c r="J14" s="616">
        <f t="shared" si="6"/>
        <v>123.38535414165665</v>
      </c>
      <c r="K14" s="610">
        <v>1305</v>
      </c>
      <c r="L14" s="614">
        <f t="shared" si="4"/>
        <v>5.4626765658458889E-3</v>
      </c>
      <c r="M14" s="617">
        <f t="shared" si="7"/>
        <v>31.332533013205282</v>
      </c>
      <c r="N14" s="610">
        <v>3039</v>
      </c>
      <c r="O14" s="614">
        <f t="shared" si="0"/>
        <v>1.27276118104364E-2</v>
      </c>
      <c r="P14" s="618">
        <f t="shared" si="5"/>
        <v>72.965186074429766</v>
      </c>
      <c r="Q14" s="610">
        <v>6614</v>
      </c>
      <c r="R14" s="614">
        <f>Q14/$Q$15*100</f>
        <v>2.8973956163289228E-2</v>
      </c>
      <c r="S14" s="619">
        <f t="shared" si="8"/>
        <v>158.79951980792316</v>
      </c>
    </row>
    <row r="15" spans="1:19" ht="14" thickTop="1" thickBot="1" x14ac:dyDescent="0.25">
      <c r="C15" s="1222"/>
      <c r="D15" s="620" t="s">
        <v>46</v>
      </c>
      <c r="E15" s="621">
        <f>SUM(E6:E14)</f>
        <v>21868105</v>
      </c>
      <c r="F15" s="622">
        <f t="shared" si="2"/>
        <v>100</v>
      </c>
      <c r="G15" s="596">
        <v>100</v>
      </c>
      <c r="H15" s="621">
        <f>SUM(H6:H14)</f>
        <v>22769073</v>
      </c>
      <c r="I15" s="622">
        <f t="shared" si="3"/>
        <v>100</v>
      </c>
      <c r="J15" s="623">
        <f>H15/E15*100</f>
        <v>104.12000948413225</v>
      </c>
      <c r="K15" s="621">
        <f>SUM(K6:K14)</f>
        <v>23889388</v>
      </c>
      <c r="L15" s="622">
        <f t="shared" si="4"/>
        <v>100</v>
      </c>
      <c r="M15" s="624">
        <f t="shared" si="7"/>
        <v>109.24306427100107</v>
      </c>
      <c r="N15" s="625">
        <f>SUM(N6:N14)</f>
        <v>23877221</v>
      </c>
      <c r="O15" s="622">
        <f t="shared" si="0"/>
        <v>100</v>
      </c>
      <c r="P15" s="624">
        <f t="shared" si="5"/>
        <v>109.18742616244069</v>
      </c>
      <c r="Q15" s="626">
        <f>SUM(Q6:Q14)</f>
        <v>22827397</v>
      </c>
      <c r="R15" s="622">
        <f>Q15/$Q$15*100</f>
        <v>100</v>
      </c>
      <c r="S15" s="627">
        <f t="shared" si="8"/>
        <v>104.38671755051479</v>
      </c>
    </row>
    <row r="16" spans="1:19" ht="13.5" thickBot="1" x14ac:dyDescent="0.25">
      <c r="C16" s="628"/>
      <c r="D16" s="629"/>
      <c r="E16" s="629"/>
      <c r="F16" s="630"/>
      <c r="G16" s="631"/>
      <c r="H16" s="631"/>
      <c r="I16" s="632"/>
      <c r="J16" s="631"/>
      <c r="K16" s="631"/>
      <c r="L16" s="632"/>
      <c r="M16" s="631"/>
      <c r="N16" s="631"/>
      <c r="O16" s="632"/>
      <c r="P16" s="631"/>
      <c r="Q16" s="629"/>
      <c r="R16" s="630"/>
      <c r="S16" s="629"/>
    </row>
    <row r="17" spans="1:19" ht="13.5" customHeight="1" x14ac:dyDescent="0.2">
      <c r="A17" s="633"/>
      <c r="B17" s="633"/>
      <c r="C17" s="1213" t="s">
        <v>42</v>
      </c>
      <c r="D17" s="592" t="s">
        <v>32</v>
      </c>
      <c r="E17" s="634">
        <v>565732</v>
      </c>
      <c r="F17" s="635">
        <f t="shared" ref="F17:F23" si="9">E17/$E$23*100</f>
        <v>2.7035957175019365</v>
      </c>
      <c r="G17" s="636">
        <v>100</v>
      </c>
      <c r="H17" s="634">
        <v>537304</v>
      </c>
      <c r="I17" s="635">
        <f>H17/$H$23*100</f>
        <v>2.4965103477794699</v>
      </c>
      <c r="J17" s="637">
        <f>H17/E17*100</f>
        <v>94.975005833150689</v>
      </c>
      <c r="K17" s="638">
        <v>505343</v>
      </c>
      <c r="L17" s="639">
        <f>K17/$K$23*100</f>
        <v>2.2898276368239108</v>
      </c>
      <c r="M17" s="637">
        <f>K17/E17*100</f>
        <v>89.325511019351922</v>
      </c>
      <c r="N17" s="638">
        <v>507085</v>
      </c>
      <c r="O17" s="635">
        <f>N17/$N$23*100</f>
        <v>2.187609429544231</v>
      </c>
      <c r="P17" s="640">
        <f>N17/$E17*100</f>
        <v>89.633430670352737</v>
      </c>
      <c r="Q17" s="638">
        <v>548890</v>
      </c>
      <c r="R17" s="635">
        <f>Q17/$Q$23*100</f>
        <v>2.4791902760131146</v>
      </c>
      <c r="S17" s="641">
        <f>Q17/$E17*100</f>
        <v>97.022972007947232</v>
      </c>
    </row>
    <row r="18" spans="1:19" x14ac:dyDescent="0.2">
      <c r="A18" s="633"/>
      <c r="B18" s="633"/>
      <c r="C18" s="1214"/>
      <c r="D18" s="601" t="s">
        <v>66</v>
      </c>
      <c r="E18" s="602">
        <v>18253750</v>
      </c>
      <c r="F18" s="608">
        <f t="shared" si="9"/>
        <v>87.233460946792789</v>
      </c>
      <c r="G18" s="636">
        <v>100</v>
      </c>
      <c r="H18" s="602">
        <v>18860573</v>
      </c>
      <c r="I18" s="608">
        <f t="shared" ref="I18:I23" si="10">H18/$H$23*100</f>
        <v>87.633100925267783</v>
      </c>
      <c r="J18" s="636">
        <f>H18/E18*100</f>
        <v>103.32437444360747</v>
      </c>
      <c r="K18" s="605">
        <v>19222884</v>
      </c>
      <c r="L18" s="599">
        <f t="shared" ref="L18:L23" si="11">K18/$K$23*100</f>
        <v>87.103395204168592</v>
      </c>
      <c r="M18" s="604">
        <f>K18/E18*100</f>
        <v>105.30923234951722</v>
      </c>
      <c r="N18" s="605">
        <v>19773371</v>
      </c>
      <c r="O18" s="608">
        <f t="shared" ref="O18:O23" si="12">N18/$N$23*100</f>
        <v>85.304067076479157</v>
      </c>
      <c r="P18" s="642">
        <f>N18/$E18*100</f>
        <v>108.32497979867151</v>
      </c>
      <c r="Q18" s="605">
        <v>20088287</v>
      </c>
      <c r="R18" s="608">
        <f t="shared" ref="R18:R23" si="13">Q18/$Q$23*100</f>
        <v>90.733454411923447</v>
      </c>
      <c r="S18" s="643">
        <f>Q18/$E18*100</f>
        <v>110.05019242621378</v>
      </c>
    </row>
    <row r="19" spans="1:19" x14ac:dyDescent="0.2">
      <c r="A19" s="633"/>
      <c r="B19" s="633"/>
      <c r="C19" s="1214"/>
      <c r="D19" s="601" t="s">
        <v>204</v>
      </c>
      <c r="E19" s="611">
        <v>1206990</v>
      </c>
      <c r="F19" s="608">
        <f t="shared" si="9"/>
        <v>5.768125181300797</v>
      </c>
      <c r="G19" s="636">
        <v>100</v>
      </c>
      <c r="H19" s="611">
        <v>1189524</v>
      </c>
      <c r="I19" s="608">
        <f t="shared" si="10"/>
        <v>5.5269623433512987</v>
      </c>
      <c r="J19" s="636">
        <f>H19/E19*100</f>
        <v>98.552929187482903</v>
      </c>
      <c r="K19" s="612">
        <v>1100631</v>
      </c>
      <c r="L19" s="599">
        <f t="shared" si="11"/>
        <v>4.9872171609088047</v>
      </c>
      <c r="M19" s="604">
        <f>K19/E19*100</f>
        <v>91.188079437277864</v>
      </c>
      <c r="N19" s="612">
        <v>1091947</v>
      </c>
      <c r="O19" s="608">
        <f t="shared" si="12"/>
        <v>4.7107556992664623</v>
      </c>
      <c r="P19" s="642">
        <f>N19/$E19*100</f>
        <v>90.468603716683646</v>
      </c>
      <c r="Q19" s="612">
        <v>738103</v>
      </c>
      <c r="R19" s="608">
        <f t="shared" si="13"/>
        <v>3.333815118322629</v>
      </c>
      <c r="S19" s="643">
        <f>Q19/$E19*100</f>
        <v>61.152370773577246</v>
      </c>
    </row>
    <row r="20" spans="1:19" x14ac:dyDescent="0.2">
      <c r="A20" s="633"/>
      <c r="B20" s="633"/>
      <c r="C20" s="1214"/>
      <c r="D20" s="644" t="s">
        <v>73</v>
      </c>
      <c r="E20" s="609">
        <v>0</v>
      </c>
      <c r="F20" s="608">
        <f>E20/$E$23*100</f>
        <v>0</v>
      </c>
      <c r="G20" s="636">
        <v>100</v>
      </c>
      <c r="H20" s="609">
        <v>0</v>
      </c>
      <c r="I20" s="608">
        <f t="shared" si="10"/>
        <v>0</v>
      </c>
      <c r="J20" s="604">
        <v>100</v>
      </c>
      <c r="K20" s="610">
        <v>0</v>
      </c>
      <c r="L20" s="599">
        <f t="shared" si="11"/>
        <v>0</v>
      </c>
      <c r="M20" s="604">
        <v>100</v>
      </c>
      <c r="N20" s="610">
        <v>0</v>
      </c>
      <c r="O20" s="608">
        <f t="shared" si="12"/>
        <v>0</v>
      </c>
      <c r="P20" s="642">
        <v>100</v>
      </c>
      <c r="Q20" s="610">
        <v>0</v>
      </c>
      <c r="R20" s="608">
        <f t="shared" si="13"/>
        <v>0</v>
      </c>
      <c r="S20" s="643">
        <v>100</v>
      </c>
    </row>
    <row r="21" spans="1:19" x14ac:dyDescent="0.2">
      <c r="A21" s="633"/>
      <c r="B21" s="633"/>
      <c r="C21" s="1214"/>
      <c r="D21" s="601" t="s">
        <v>37</v>
      </c>
      <c r="E21" s="611">
        <v>898698</v>
      </c>
      <c r="F21" s="608">
        <f t="shared" si="9"/>
        <v>4.2948181544044806</v>
      </c>
      <c r="G21" s="636">
        <v>100</v>
      </c>
      <c r="H21" s="611">
        <v>934801</v>
      </c>
      <c r="I21" s="608">
        <f t="shared" si="10"/>
        <v>4.3434263836014546</v>
      </c>
      <c r="J21" s="636">
        <f>H21/E21*100</f>
        <v>104.01725607489946</v>
      </c>
      <c r="K21" s="612">
        <v>1240183</v>
      </c>
      <c r="L21" s="608">
        <f t="shared" si="11"/>
        <v>5.6195599980986941</v>
      </c>
      <c r="M21" s="604">
        <f>K21/E21*100</f>
        <v>137.99774785300511</v>
      </c>
      <c r="N21" s="612">
        <v>1807466</v>
      </c>
      <c r="O21" s="608">
        <f t="shared" si="12"/>
        <v>7.7975677947101429</v>
      </c>
      <c r="P21" s="642">
        <f>N21/$E21*100</f>
        <v>201.12050989320105</v>
      </c>
      <c r="Q21" s="612">
        <v>764610</v>
      </c>
      <c r="R21" s="608">
        <f t="shared" si="13"/>
        <v>3.4535401937407997</v>
      </c>
      <c r="S21" s="643">
        <f>Q21/$E21*100</f>
        <v>85.07974870312384</v>
      </c>
    </row>
    <row r="22" spans="1:19" ht="13.5" thickBot="1" x14ac:dyDescent="0.25">
      <c r="A22" s="633"/>
      <c r="B22" s="633"/>
      <c r="C22" s="1214"/>
      <c r="D22" s="613" t="s">
        <v>78</v>
      </c>
      <c r="E22" s="645">
        <v>0</v>
      </c>
      <c r="F22" s="646">
        <f t="shared" si="9"/>
        <v>0</v>
      </c>
      <c r="G22" s="647">
        <v>100</v>
      </c>
      <c r="H22" s="645">
        <v>0</v>
      </c>
      <c r="I22" s="646">
        <f t="shared" si="10"/>
        <v>0</v>
      </c>
      <c r="J22" s="648">
        <v>100</v>
      </c>
      <c r="K22" s="649">
        <v>0</v>
      </c>
      <c r="L22" s="646">
        <f t="shared" si="11"/>
        <v>0</v>
      </c>
      <c r="M22" s="650">
        <v>100</v>
      </c>
      <c r="N22" s="649">
        <v>0</v>
      </c>
      <c r="O22" s="646">
        <f t="shared" si="12"/>
        <v>0</v>
      </c>
      <c r="P22" s="651">
        <v>100</v>
      </c>
      <c r="Q22" s="649">
        <v>0</v>
      </c>
      <c r="R22" s="646">
        <f t="shared" si="13"/>
        <v>0</v>
      </c>
      <c r="S22" s="652">
        <v>100</v>
      </c>
    </row>
    <row r="23" spans="1:19" ht="14" thickTop="1" thickBot="1" x14ac:dyDescent="0.25">
      <c r="A23" s="633"/>
      <c r="B23" s="633"/>
      <c r="C23" s="1215"/>
      <c r="D23" s="620" t="s">
        <v>46</v>
      </c>
      <c r="E23" s="621">
        <f>SUM(E17:E22)</f>
        <v>20925170</v>
      </c>
      <c r="F23" s="653">
        <f t="shared" si="9"/>
        <v>100</v>
      </c>
      <c r="G23" s="623">
        <v>100</v>
      </c>
      <c r="H23" s="621">
        <f>SUM(H17:H22)</f>
        <v>21522202</v>
      </c>
      <c r="I23" s="653">
        <f t="shared" si="10"/>
        <v>100</v>
      </c>
      <c r="J23" s="623">
        <f>H23/E23*100</f>
        <v>102.85317634217547</v>
      </c>
      <c r="K23" s="621">
        <f>SUM(K17:K22)</f>
        <v>22069041</v>
      </c>
      <c r="L23" s="653">
        <f t="shared" si="11"/>
        <v>100</v>
      </c>
      <c r="M23" s="623">
        <f>K23/E23*100</f>
        <v>105.46648366536569</v>
      </c>
      <c r="N23" s="625">
        <f>SUM(N17:N22)</f>
        <v>23179869</v>
      </c>
      <c r="O23" s="653">
        <f t="shared" si="12"/>
        <v>100</v>
      </c>
      <c r="P23" s="624">
        <f>N23/$E23*100</f>
        <v>110.77505702462634</v>
      </c>
      <c r="Q23" s="626">
        <f>SUM(Q17:Q22)</f>
        <v>22139890</v>
      </c>
      <c r="R23" s="654">
        <f t="shared" si="13"/>
        <v>100</v>
      </c>
      <c r="S23" s="627">
        <f>Q23/$E23*100</f>
        <v>105.8050663387681</v>
      </c>
    </row>
    <row r="24" spans="1:19" x14ac:dyDescent="0.2">
      <c r="C24" s="655"/>
      <c r="D24" s="655"/>
      <c r="E24" s="655"/>
      <c r="F24" s="656"/>
      <c r="G24" s="655"/>
      <c r="H24" s="657"/>
      <c r="I24" s="656"/>
      <c r="J24" s="655"/>
      <c r="K24" s="658"/>
      <c r="L24" s="659"/>
      <c r="M24" s="660"/>
      <c r="N24" s="661"/>
      <c r="O24" s="656"/>
      <c r="P24" s="662"/>
      <c r="Q24" s="661"/>
      <c r="R24" s="656"/>
      <c r="S24" s="662"/>
    </row>
    <row r="25" spans="1:19" x14ac:dyDescent="0.2">
      <c r="C25" s="655"/>
      <c r="D25" s="655"/>
      <c r="E25" s="655"/>
      <c r="F25" s="655"/>
      <c r="G25" s="655"/>
      <c r="H25" s="663"/>
      <c r="I25" s="655"/>
      <c r="J25" s="655"/>
      <c r="K25" s="664"/>
      <c r="L25" s="660"/>
      <c r="M25" s="660"/>
      <c r="N25" s="661"/>
      <c r="O25" s="656"/>
      <c r="P25" s="662"/>
      <c r="Q25" s="661"/>
      <c r="R25" s="656"/>
      <c r="S25" s="662"/>
    </row>
    <row r="27" spans="1:19" ht="12" customHeight="1" x14ac:dyDescent="0.2"/>
    <row r="28" spans="1:19" x14ac:dyDescent="0.2">
      <c r="H28" s="669"/>
      <c r="J28" s="670"/>
    </row>
  </sheetData>
  <mergeCells count="10">
    <mergeCell ref="Q3:S3"/>
    <mergeCell ref="Q4:S4"/>
    <mergeCell ref="N3:P3"/>
    <mergeCell ref="K4:M4"/>
    <mergeCell ref="N4:P4"/>
    <mergeCell ref="C17:C23"/>
    <mergeCell ref="C4:D5"/>
    <mergeCell ref="C6:C15"/>
    <mergeCell ref="H4:J4"/>
    <mergeCell ref="E4:G4"/>
  </mergeCells>
  <phoneticPr fontId="2"/>
  <printOptions horizontalCentered="1" verticalCentered="1"/>
  <pageMargins left="0.75" right="0.75" top="1" bottom="1" header="0.51200000000000001" footer="0.51200000000000001"/>
  <pageSetup paperSize="9" scale="81"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V22"/>
  <sheetViews>
    <sheetView showGridLines="0" zoomScale="55" zoomScaleNormal="55" workbookViewId="0">
      <selection activeCell="C1" sqref="C1"/>
    </sheetView>
  </sheetViews>
  <sheetFormatPr defaultColWidth="9" defaultRowHeight="13" x14ac:dyDescent="0.2"/>
  <cols>
    <col min="1" max="1" width="9" style="149" customWidth="1"/>
    <col min="2" max="2" width="0.81640625" style="149" customWidth="1"/>
    <col min="3" max="3" width="5.6328125" style="633" customWidth="1"/>
    <col min="4" max="4" width="23.6328125" style="633" customWidth="1"/>
    <col min="5" max="5" width="10.08984375" style="633" bestFit="1" customWidth="1"/>
    <col min="6" max="6" width="8.08984375" style="633" customWidth="1"/>
    <col min="7" max="7" width="5.90625" style="633" customWidth="1"/>
    <col min="8" max="8" width="10.08984375" style="633" customWidth="1"/>
    <col min="9" max="9" width="6.90625" style="633" customWidth="1"/>
    <col min="10" max="10" width="6" style="633" customWidth="1"/>
    <col min="11" max="11" width="10.08984375" style="633" customWidth="1"/>
    <col min="12" max="12" width="6.90625" style="633" customWidth="1"/>
    <col min="13" max="13" width="6" style="633" customWidth="1"/>
    <col min="14" max="14" width="10.08984375" style="633" customWidth="1"/>
    <col min="15" max="15" width="6.90625" style="633" customWidth="1"/>
    <col min="16" max="16" width="6" style="633" customWidth="1"/>
    <col min="17" max="17" width="10.08984375" style="748" bestFit="1" customWidth="1"/>
    <col min="18" max="18" width="7.453125" style="748" bestFit="1" customWidth="1"/>
    <col min="19" max="19" width="8.08984375" style="748" bestFit="1" customWidth="1"/>
    <col min="20" max="16384" width="9" style="633"/>
  </cols>
  <sheetData>
    <row r="1" spans="1:22" s="149" customFormat="1" ht="16.5" x14ac:dyDescent="0.25">
      <c r="A1" s="149" t="s">
        <v>258</v>
      </c>
      <c r="C1" s="5" t="s">
        <v>262</v>
      </c>
      <c r="F1" s="150"/>
      <c r="H1" s="150"/>
      <c r="Q1" s="152"/>
      <c r="R1" s="152"/>
      <c r="S1" s="152"/>
    </row>
    <row r="2" spans="1:22" ht="16.5" x14ac:dyDescent="0.2">
      <c r="A2" s="149" t="s">
        <v>259</v>
      </c>
      <c r="C2" s="2" t="s">
        <v>231</v>
      </c>
      <c r="D2" s="671"/>
      <c r="E2" s="671"/>
      <c r="F2" s="671"/>
      <c r="G2" s="671"/>
      <c r="H2" s="672"/>
      <c r="I2" s="672"/>
      <c r="J2" s="672"/>
      <c r="K2" s="672"/>
      <c r="L2" s="672"/>
      <c r="M2" s="672"/>
      <c r="N2" s="672"/>
      <c r="O2" s="672"/>
      <c r="P2" s="672"/>
      <c r="Q2" s="673"/>
      <c r="R2" s="673"/>
      <c r="S2" s="673"/>
    </row>
    <row r="3" spans="1:22" ht="13.5" thickBot="1" x14ac:dyDescent="0.25">
      <c r="C3" s="671"/>
      <c r="D3" s="671"/>
      <c r="E3" s="671"/>
      <c r="F3" s="674"/>
      <c r="G3" s="672"/>
      <c r="H3" s="672"/>
      <c r="I3" s="672"/>
      <c r="J3" s="672"/>
      <c r="K3" s="672"/>
      <c r="L3" s="672"/>
      <c r="M3" s="672"/>
      <c r="N3" s="672"/>
      <c r="O3" s="672"/>
      <c r="P3" s="500"/>
      <c r="Q3" s="673"/>
      <c r="R3" s="673"/>
      <c r="S3" s="675" t="s">
        <v>243</v>
      </c>
      <c r="T3" s="676"/>
      <c r="U3" s="672"/>
      <c r="V3" s="500"/>
    </row>
    <row r="4" spans="1:22" x14ac:dyDescent="0.2">
      <c r="C4" s="1239" t="s">
        <v>0</v>
      </c>
      <c r="D4" s="1240"/>
      <c r="E4" s="1243" t="s">
        <v>306</v>
      </c>
      <c r="F4" s="1244"/>
      <c r="G4" s="1244"/>
      <c r="H4" s="1246" t="s">
        <v>319</v>
      </c>
      <c r="I4" s="1247"/>
      <c r="J4" s="1247"/>
      <c r="K4" s="1243" t="s">
        <v>325</v>
      </c>
      <c r="L4" s="1244"/>
      <c r="M4" s="1244"/>
      <c r="N4" s="1243" t="s">
        <v>343</v>
      </c>
      <c r="O4" s="1244"/>
      <c r="P4" s="1244"/>
      <c r="Q4" s="1243" t="s">
        <v>361</v>
      </c>
      <c r="R4" s="1244"/>
      <c r="S4" s="1245"/>
    </row>
    <row r="5" spans="1:22" ht="13.5" thickBot="1" x14ac:dyDescent="0.25">
      <c r="C5" s="1241"/>
      <c r="D5" s="1242"/>
      <c r="E5" s="677" t="s">
        <v>188</v>
      </c>
      <c r="F5" s="678" t="s">
        <v>189</v>
      </c>
      <c r="G5" s="678" t="s">
        <v>74</v>
      </c>
      <c r="H5" s="678" t="s">
        <v>188</v>
      </c>
      <c r="I5" s="678" t="s">
        <v>189</v>
      </c>
      <c r="J5" s="679" t="s">
        <v>74</v>
      </c>
      <c r="K5" s="680" t="s">
        <v>188</v>
      </c>
      <c r="L5" s="680" t="s">
        <v>189</v>
      </c>
      <c r="M5" s="681" t="s">
        <v>74</v>
      </c>
      <c r="N5" s="678" t="s">
        <v>188</v>
      </c>
      <c r="O5" s="678" t="s">
        <v>189</v>
      </c>
      <c r="P5" s="679" t="s">
        <v>74</v>
      </c>
      <c r="Q5" s="678" t="s">
        <v>188</v>
      </c>
      <c r="R5" s="678" t="s">
        <v>189</v>
      </c>
      <c r="S5" s="682" t="s">
        <v>74</v>
      </c>
    </row>
    <row r="6" spans="1:22" ht="14.25" customHeight="1" thickTop="1" x14ac:dyDescent="0.2">
      <c r="C6" s="1236" t="s">
        <v>39</v>
      </c>
      <c r="D6" s="683" t="s">
        <v>208</v>
      </c>
      <c r="E6" s="684">
        <v>2421711</v>
      </c>
      <c r="F6" s="685">
        <v>41.1</v>
      </c>
      <c r="G6" s="686">
        <v>100</v>
      </c>
      <c r="H6" s="687">
        <v>2519930</v>
      </c>
      <c r="I6" s="685">
        <v>41.7</v>
      </c>
      <c r="J6" s="688">
        <f>H6/E6*100</f>
        <v>104.05576883451411</v>
      </c>
      <c r="K6" s="687">
        <v>2593194</v>
      </c>
      <c r="L6" s="685">
        <v>42.663195077960211</v>
      </c>
      <c r="M6" s="688">
        <f>K6/E6*100</f>
        <v>107.08106788960367</v>
      </c>
      <c r="N6" s="687">
        <v>2582418</v>
      </c>
      <c r="O6" s="689">
        <f t="shared" ref="O6:O11" si="0">N6/$N$12*100</f>
        <v>41.988187977778153</v>
      </c>
      <c r="P6" s="688">
        <f>N6/E6*100</f>
        <v>106.63609324151395</v>
      </c>
      <c r="Q6" s="687">
        <v>2919499</v>
      </c>
      <c r="R6" s="690">
        <f>Q6/$Q$12*100</f>
        <v>43.431133625125597</v>
      </c>
      <c r="S6" s="691">
        <f>Q6/E6*100</f>
        <v>120.55521901663741</v>
      </c>
    </row>
    <row r="7" spans="1:22" x14ac:dyDescent="0.2">
      <c r="C7" s="1237"/>
      <c r="D7" s="692" t="s">
        <v>209</v>
      </c>
      <c r="E7" s="693">
        <v>0</v>
      </c>
      <c r="F7" s="694">
        <v>0</v>
      </c>
      <c r="G7" s="695">
        <v>100</v>
      </c>
      <c r="H7" s="696">
        <v>0</v>
      </c>
      <c r="I7" s="694">
        <v>0</v>
      </c>
      <c r="J7" s="697">
        <v>100</v>
      </c>
      <c r="K7" s="696">
        <v>0</v>
      </c>
      <c r="L7" s="694">
        <v>0</v>
      </c>
      <c r="M7" s="698">
        <v>100</v>
      </c>
      <c r="N7" s="696">
        <v>0</v>
      </c>
      <c r="O7" s="699">
        <f t="shared" si="0"/>
        <v>0</v>
      </c>
      <c r="P7" s="700">
        <v>100</v>
      </c>
      <c r="Q7" s="696">
        <v>0</v>
      </c>
      <c r="R7" s="699">
        <f>Q7/$Q$12*100</f>
        <v>0</v>
      </c>
      <c r="S7" s="701">
        <v>100</v>
      </c>
    </row>
    <row r="8" spans="1:22" x14ac:dyDescent="0.2">
      <c r="C8" s="1237"/>
      <c r="D8" s="692" t="s">
        <v>244</v>
      </c>
      <c r="E8" s="693">
        <v>3035593</v>
      </c>
      <c r="F8" s="694">
        <v>51.5</v>
      </c>
      <c r="G8" s="695">
        <v>100</v>
      </c>
      <c r="H8" s="696">
        <v>3088889</v>
      </c>
      <c r="I8" s="694">
        <v>51.2</v>
      </c>
      <c r="J8" s="702">
        <f>H8/E8*100</f>
        <v>101.75570308667861</v>
      </c>
      <c r="K8" s="696">
        <v>3092714</v>
      </c>
      <c r="L8" s="694">
        <v>50.881291836375773</v>
      </c>
      <c r="M8" s="700">
        <f>K8/E8*100</f>
        <v>101.88170812095035</v>
      </c>
      <c r="N8" s="696">
        <v>3148792</v>
      </c>
      <c r="O8" s="703">
        <f t="shared" si="0"/>
        <v>51.197006216237661</v>
      </c>
      <c r="P8" s="700">
        <f>N8/E8*100</f>
        <v>103.72905722209795</v>
      </c>
      <c r="Q8" s="696">
        <v>3347018</v>
      </c>
      <c r="R8" s="699">
        <f>Q8/$Q$12*100</f>
        <v>49.791003868711933</v>
      </c>
      <c r="S8" s="701">
        <f>Q8/E8*100</f>
        <v>110.2591157642016</v>
      </c>
    </row>
    <row r="9" spans="1:22" x14ac:dyDescent="0.2">
      <c r="C9" s="1237"/>
      <c r="D9" s="692" t="s">
        <v>77</v>
      </c>
      <c r="E9" s="693">
        <v>224893</v>
      </c>
      <c r="F9" s="694">
        <v>3.8</v>
      </c>
      <c r="G9" s="695">
        <v>100</v>
      </c>
      <c r="H9" s="696">
        <v>191343</v>
      </c>
      <c r="I9" s="694">
        <v>3.2</v>
      </c>
      <c r="J9" s="702">
        <f>H9/E9*100</f>
        <v>85.081794453362264</v>
      </c>
      <c r="K9" s="696">
        <v>166199</v>
      </c>
      <c r="L9" s="694">
        <v>2.734303858007503</v>
      </c>
      <c r="M9" s="700">
        <f>K9/E9*100</f>
        <v>73.901366427590006</v>
      </c>
      <c r="N9" s="696">
        <v>95367</v>
      </c>
      <c r="O9" s="703">
        <f t="shared" si="0"/>
        <v>1.5505961942941728</v>
      </c>
      <c r="P9" s="700">
        <f>N9/E9*100</f>
        <v>42.405499504208663</v>
      </c>
      <c r="Q9" s="696">
        <v>189534</v>
      </c>
      <c r="R9" s="699">
        <f>Q9/$Q$12*100</f>
        <v>2.8195510532815922</v>
      </c>
      <c r="S9" s="701">
        <f>Q9/E9*100</f>
        <v>84.277411924782015</v>
      </c>
    </row>
    <row r="10" spans="1:22" x14ac:dyDescent="0.2">
      <c r="C10" s="1237"/>
      <c r="D10" s="692" t="s">
        <v>245</v>
      </c>
      <c r="E10" s="693">
        <v>206842</v>
      </c>
      <c r="F10" s="694">
        <v>3.5</v>
      </c>
      <c r="G10" s="695">
        <v>100</v>
      </c>
      <c r="H10" s="696">
        <v>236288</v>
      </c>
      <c r="I10" s="694">
        <v>3.9</v>
      </c>
      <c r="J10" s="702">
        <f>H10/E10*100</f>
        <v>114.23598688854295</v>
      </c>
      <c r="K10" s="696">
        <v>226032</v>
      </c>
      <c r="L10" s="694">
        <v>3.7186756215931016</v>
      </c>
      <c r="M10" s="700">
        <f>K10/E10*100</f>
        <v>109.27761286392513</v>
      </c>
      <c r="N10" s="696">
        <v>320902</v>
      </c>
      <c r="O10" s="703">
        <f t="shared" si="0"/>
        <v>5.217626851441155</v>
      </c>
      <c r="P10" s="700">
        <f>N10/E10*100</f>
        <v>155.14353951325165</v>
      </c>
      <c r="Q10" s="696">
        <v>266083</v>
      </c>
      <c r="R10" s="699">
        <f>Q10/$Q$12*100</f>
        <v>3.9583114528808858</v>
      </c>
      <c r="S10" s="701">
        <f>Q10/E10*100</f>
        <v>128.64070159832141</v>
      </c>
    </row>
    <row r="11" spans="1:22" ht="13.5" thickBot="1" x14ac:dyDescent="0.25">
      <c r="C11" s="1237"/>
      <c r="D11" s="704" t="s">
        <v>221</v>
      </c>
      <c r="E11" s="705">
        <v>1620</v>
      </c>
      <c r="F11" s="706">
        <v>0.1</v>
      </c>
      <c r="G11" s="1129">
        <v>100</v>
      </c>
      <c r="H11" s="707" t="s">
        <v>220</v>
      </c>
      <c r="I11" s="706" t="s">
        <v>220</v>
      </c>
      <c r="J11" s="708" t="s">
        <v>220</v>
      </c>
      <c r="K11" s="707">
        <v>154</v>
      </c>
      <c r="L11" s="706">
        <v>2.5336060634128695E-3</v>
      </c>
      <c r="M11" s="1130">
        <f>K11/E11*100</f>
        <v>9.5061728395061724</v>
      </c>
      <c r="N11" s="707">
        <v>2865</v>
      </c>
      <c r="O11" s="709">
        <f t="shared" si="0"/>
        <v>4.658276024885763E-2</v>
      </c>
      <c r="P11" s="1130">
        <f>N11/E11*100</f>
        <v>176.85185185185185</v>
      </c>
      <c r="Q11" s="707" t="s">
        <v>223</v>
      </c>
      <c r="R11" s="1131" t="s">
        <v>223</v>
      </c>
      <c r="S11" s="711" t="s">
        <v>220</v>
      </c>
    </row>
    <row r="12" spans="1:22" ht="13.5" customHeight="1" thickTop="1" thickBot="1" x14ac:dyDescent="0.25">
      <c r="C12" s="1238"/>
      <c r="D12" s="712" t="s">
        <v>46</v>
      </c>
      <c r="E12" s="713">
        <v>5890659</v>
      </c>
      <c r="F12" s="714">
        <v>100</v>
      </c>
      <c r="G12" s="715">
        <v>100</v>
      </c>
      <c r="H12" s="716">
        <v>6036450</v>
      </c>
      <c r="I12" s="714">
        <v>100.00000000000001</v>
      </c>
      <c r="J12" s="717">
        <f>H12/E12*100</f>
        <v>102.47495229311356</v>
      </c>
      <c r="K12" s="716">
        <v>6078293</v>
      </c>
      <c r="L12" s="714">
        <v>100</v>
      </c>
      <c r="M12" s="718">
        <f>K12/E12*100</f>
        <v>103.18528028867398</v>
      </c>
      <c r="N12" s="719">
        <v>6150344</v>
      </c>
      <c r="O12" s="720">
        <v>100</v>
      </c>
      <c r="P12" s="718">
        <f>N12/E12*100</f>
        <v>104.40842017845542</v>
      </c>
      <c r="Q12" s="719">
        <v>6722134</v>
      </c>
      <c r="R12" s="720">
        <v>100</v>
      </c>
      <c r="S12" s="721">
        <f>Q12/E12*100</f>
        <v>114.11514399322724</v>
      </c>
    </row>
    <row r="13" spans="1:22" ht="13.5" thickBot="1" x14ac:dyDescent="0.25">
      <c r="C13" s="722"/>
      <c r="D13" s="671"/>
      <c r="E13" s="723"/>
      <c r="F13" s="674"/>
      <c r="G13" s="724"/>
      <c r="H13" s="725"/>
      <c r="I13" s="726"/>
      <c r="J13" s="724"/>
      <c r="K13" s="727"/>
      <c r="L13" s="726"/>
      <c r="M13" s="728"/>
      <c r="N13" s="674"/>
      <c r="O13" s="674"/>
      <c r="P13" s="729"/>
      <c r="Q13" s="674"/>
      <c r="R13" s="674"/>
      <c r="S13" s="729"/>
    </row>
    <row r="14" spans="1:22" ht="13.5" customHeight="1" x14ac:dyDescent="0.2">
      <c r="C14" s="1233" t="s">
        <v>42</v>
      </c>
      <c r="D14" s="730" t="s">
        <v>210</v>
      </c>
      <c r="E14" s="731">
        <v>142040</v>
      </c>
      <c r="F14" s="732">
        <v>2.5</v>
      </c>
      <c r="G14" s="733">
        <v>100</v>
      </c>
      <c r="H14" s="731">
        <v>129296</v>
      </c>
      <c r="I14" s="732">
        <v>2.2000000000000002</v>
      </c>
      <c r="J14" s="734">
        <f>H14/E14*100</f>
        <v>91.027879470571676</v>
      </c>
      <c r="K14" s="735">
        <v>147002</v>
      </c>
      <c r="L14" s="732">
        <v>2.5</v>
      </c>
      <c r="M14" s="736">
        <f>K14/E14*100</f>
        <v>103.49338214587441</v>
      </c>
      <c r="N14" s="735">
        <v>132136</v>
      </c>
      <c r="O14" s="737">
        <f>N14/$N$20*100</f>
        <v>2.2167457107339437</v>
      </c>
      <c r="P14" s="736">
        <f>N14/E14*100</f>
        <v>93.027316248943961</v>
      </c>
      <c r="Q14" s="735">
        <v>156286</v>
      </c>
      <c r="R14" s="738">
        <f>Q14/$Q$20*100</f>
        <v>2.3621969886016432</v>
      </c>
      <c r="S14" s="739">
        <f>Q14/E14*100</f>
        <v>110.02956913545481</v>
      </c>
    </row>
    <row r="15" spans="1:22" x14ac:dyDescent="0.2">
      <c r="C15" s="1234"/>
      <c r="D15" s="692" t="s">
        <v>211</v>
      </c>
      <c r="E15" s="740">
        <v>5076305</v>
      </c>
      <c r="F15" s="741">
        <v>89.1</v>
      </c>
      <c r="G15" s="742">
        <v>100</v>
      </c>
      <c r="H15" s="740">
        <v>5303425</v>
      </c>
      <c r="I15" s="741">
        <v>90.3</v>
      </c>
      <c r="J15" s="702">
        <f>H15/E15*100</f>
        <v>104.47412044784544</v>
      </c>
      <c r="K15" s="696">
        <v>5384340</v>
      </c>
      <c r="L15" s="741">
        <v>89.995096044978666</v>
      </c>
      <c r="M15" s="700">
        <f>K15/E15*100</f>
        <v>106.06809480517818</v>
      </c>
      <c r="N15" s="696">
        <v>5425884</v>
      </c>
      <c r="O15" s="699">
        <f>N15/$N$20*100</f>
        <v>91.025951171065671</v>
      </c>
      <c r="P15" s="700">
        <f>N15/E15*100</f>
        <v>106.88648534711764</v>
      </c>
      <c r="Q15" s="696">
        <v>5942663</v>
      </c>
      <c r="R15" s="699">
        <f>Q15/$Q$20*100</f>
        <v>89.820845391617965</v>
      </c>
      <c r="S15" s="701">
        <f>Q15/E15*100</f>
        <v>117.06670501476961</v>
      </c>
    </row>
    <row r="16" spans="1:22" x14ac:dyDescent="0.2">
      <c r="C16" s="1234"/>
      <c r="D16" s="692" t="s">
        <v>212</v>
      </c>
      <c r="E16" s="740">
        <v>109758</v>
      </c>
      <c r="F16" s="741">
        <v>1.9</v>
      </c>
      <c r="G16" s="742">
        <v>100</v>
      </c>
      <c r="H16" s="740">
        <v>107175</v>
      </c>
      <c r="I16" s="741">
        <v>1.8</v>
      </c>
      <c r="J16" s="702">
        <f>H16/E16*100</f>
        <v>97.646640791559619</v>
      </c>
      <c r="K16" s="696">
        <v>111174</v>
      </c>
      <c r="L16" s="741">
        <v>1.8</v>
      </c>
      <c r="M16" s="700">
        <f>K16/E16*100</f>
        <v>101.29011097140983</v>
      </c>
      <c r="N16" s="696">
        <v>121421</v>
      </c>
      <c r="O16" s="699">
        <f>N16/$N$20*100</f>
        <v>2.0369882616624251</v>
      </c>
      <c r="P16" s="700">
        <f>N16/E16*100</f>
        <v>110.62610470307403</v>
      </c>
      <c r="Q16" s="696">
        <v>132489</v>
      </c>
      <c r="R16" s="699">
        <f>Q16/$Q$20*100</f>
        <v>2.0025153681253798</v>
      </c>
      <c r="S16" s="701">
        <f>Q16/E16*100</f>
        <v>120.71010769146669</v>
      </c>
    </row>
    <row r="17" spans="3:19" x14ac:dyDescent="0.2">
      <c r="C17" s="1234"/>
      <c r="D17" s="692" t="s">
        <v>213</v>
      </c>
      <c r="E17" s="740">
        <v>161486</v>
      </c>
      <c r="F17" s="741">
        <v>2.8</v>
      </c>
      <c r="G17" s="742">
        <v>100</v>
      </c>
      <c r="H17" s="740">
        <v>161146</v>
      </c>
      <c r="I17" s="741">
        <v>2.8</v>
      </c>
      <c r="J17" s="702">
        <f>H17/E17*100</f>
        <v>99.789455432669087</v>
      </c>
      <c r="K17" s="696">
        <v>167044</v>
      </c>
      <c r="L17" s="741">
        <v>2.7920118015833726</v>
      </c>
      <c r="M17" s="700">
        <f>K17/E17*100</f>
        <v>103.44178442713302</v>
      </c>
      <c r="N17" s="696">
        <v>184203</v>
      </c>
      <c r="O17" s="699">
        <f>N17/$N$20*100</f>
        <v>3.0902343808978978</v>
      </c>
      <c r="P17" s="700">
        <f>N17/E17*100</f>
        <v>114.06747334134228</v>
      </c>
      <c r="Q17" s="696">
        <v>187145</v>
      </c>
      <c r="R17" s="699">
        <f>Q17/$Q$20*100</f>
        <v>2.8286177612316812</v>
      </c>
      <c r="S17" s="701">
        <f>Q17/E17*100</f>
        <v>115.88930309748213</v>
      </c>
    </row>
    <row r="18" spans="3:19" x14ac:dyDescent="0.2">
      <c r="C18" s="1234"/>
      <c r="D18" s="692" t="s">
        <v>214</v>
      </c>
      <c r="E18" s="740">
        <v>209727</v>
      </c>
      <c r="F18" s="741">
        <v>3.7</v>
      </c>
      <c r="G18" s="742">
        <v>100</v>
      </c>
      <c r="H18" s="740">
        <v>169209</v>
      </c>
      <c r="I18" s="741">
        <v>2.9</v>
      </c>
      <c r="J18" s="702">
        <f>H18/E18*100</f>
        <v>80.680599064498139</v>
      </c>
      <c r="K18" s="696">
        <v>173366</v>
      </c>
      <c r="L18" s="741">
        <v>2.8976791623362885</v>
      </c>
      <c r="M18" s="700">
        <f>K18/E18*100</f>
        <v>82.662699604724239</v>
      </c>
      <c r="N18" s="696">
        <v>97166</v>
      </c>
      <c r="O18" s="703">
        <f>N18/$N$20*100</f>
        <v>1.6300804756400555</v>
      </c>
      <c r="P18" s="700">
        <f>N18/E18*100</f>
        <v>46.329752487757894</v>
      </c>
      <c r="Q18" s="696">
        <v>197546</v>
      </c>
      <c r="R18" s="699">
        <f>Q18/$Q$20*100</f>
        <v>2.9858244904233278</v>
      </c>
      <c r="S18" s="701">
        <f>Q18/E18*100</f>
        <v>94.1919733749112</v>
      </c>
    </row>
    <row r="19" spans="3:19" ht="13.5" thickBot="1" x14ac:dyDescent="0.25">
      <c r="C19" s="1234"/>
      <c r="D19" s="704" t="s">
        <v>396</v>
      </c>
      <c r="E19" s="1132">
        <v>40000</v>
      </c>
      <c r="F19" s="744">
        <v>0</v>
      </c>
      <c r="G19" s="1133" t="s">
        <v>223</v>
      </c>
      <c r="H19" s="743">
        <v>0</v>
      </c>
      <c r="I19" s="744">
        <v>0</v>
      </c>
      <c r="J19" s="708" t="s">
        <v>223</v>
      </c>
      <c r="K19" s="707">
        <v>0</v>
      </c>
      <c r="L19" s="744">
        <v>0</v>
      </c>
      <c r="M19" s="708" t="s">
        <v>223</v>
      </c>
      <c r="N19" s="1134">
        <v>15000</v>
      </c>
      <c r="O19" s="709">
        <v>0</v>
      </c>
      <c r="P19" s="708" t="s">
        <v>223</v>
      </c>
      <c r="Q19" s="1134">
        <v>24166</v>
      </c>
      <c r="R19" s="710">
        <v>0</v>
      </c>
      <c r="S19" s="1135" t="s">
        <v>223</v>
      </c>
    </row>
    <row r="20" spans="3:19" ht="14" thickTop="1" thickBot="1" x14ac:dyDescent="0.25">
      <c r="C20" s="1235"/>
      <c r="D20" s="712" t="s">
        <v>46</v>
      </c>
      <c r="E20" s="713">
        <v>5699316</v>
      </c>
      <c r="F20" s="714">
        <v>100</v>
      </c>
      <c r="G20" s="745">
        <v>100</v>
      </c>
      <c r="H20" s="713">
        <v>5870251</v>
      </c>
      <c r="I20" s="714">
        <v>100</v>
      </c>
      <c r="J20" s="717">
        <f>H20/E20*100</f>
        <v>102.99921955546947</v>
      </c>
      <c r="K20" s="716">
        <v>5982926</v>
      </c>
      <c r="L20" s="714">
        <v>100</v>
      </c>
      <c r="M20" s="718">
        <f>K20/E20*100</f>
        <v>104.97621118042937</v>
      </c>
      <c r="N20" s="719">
        <v>5960810</v>
      </c>
      <c r="O20" s="720">
        <v>100</v>
      </c>
      <c r="P20" s="718">
        <f>N20/E20*100</f>
        <v>104.5881646148415</v>
      </c>
      <c r="Q20" s="719">
        <f>SUM(Q14:Q18)</f>
        <v>6616129</v>
      </c>
      <c r="R20" s="720">
        <v>100</v>
      </c>
      <c r="S20" s="746">
        <f>Q20/E20*100</f>
        <v>116.08636896076652</v>
      </c>
    </row>
    <row r="21" spans="3:19" x14ac:dyDescent="0.2">
      <c r="C21" s="671"/>
      <c r="D21" s="671"/>
      <c r="E21" s="671"/>
      <c r="F21" s="671"/>
      <c r="G21" s="747"/>
      <c r="H21" s="672"/>
      <c r="I21" s="672"/>
      <c r="J21" s="672"/>
      <c r="K21" s="672"/>
      <c r="L21" s="672"/>
      <c r="M21" s="672"/>
      <c r="N21" s="672"/>
      <c r="O21" s="672"/>
      <c r="P21" s="672"/>
      <c r="Q21" s="673"/>
      <c r="R21" s="673"/>
      <c r="S21" s="673"/>
    </row>
    <row r="22" spans="3:19" x14ac:dyDescent="0.2">
      <c r="C22" s="672"/>
      <c r="D22" s="672"/>
      <c r="E22" s="672"/>
      <c r="F22" s="672"/>
      <c r="G22" s="672"/>
      <c r="H22" s="672"/>
      <c r="I22" s="672"/>
      <c r="J22" s="672"/>
      <c r="K22" s="672"/>
      <c r="L22" s="672"/>
      <c r="M22" s="672"/>
      <c r="N22" s="672"/>
      <c r="O22" s="672"/>
      <c r="P22" s="672"/>
      <c r="Q22" s="673"/>
      <c r="R22" s="673"/>
      <c r="S22" s="673"/>
    </row>
  </sheetData>
  <mergeCells count="8">
    <mergeCell ref="C14:C20"/>
    <mergeCell ref="C6:C12"/>
    <mergeCell ref="C4:D5"/>
    <mergeCell ref="Q4:S4"/>
    <mergeCell ref="K4:M4"/>
    <mergeCell ref="N4:P4"/>
    <mergeCell ref="H4:J4"/>
    <mergeCell ref="E4:G4"/>
  </mergeCells>
  <phoneticPr fontId="2"/>
  <printOptions horizontalCentered="1" verticalCentered="1"/>
  <pageMargins left="0.23622047244094491" right="0.23622047244094491" top="0.74803149606299213" bottom="0.74803149606299213" header="0.31496062992125984" footer="0.31496062992125984"/>
  <pageSetup paperSize="9" scale="92" fitToHeight="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0"/>
  <sheetViews>
    <sheetView showGridLines="0" zoomScale="70" zoomScaleNormal="70" workbookViewId="0">
      <selection activeCell="A2" sqref="A2"/>
    </sheetView>
  </sheetViews>
  <sheetFormatPr defaultColWidth="9" defaultRowHeight="13" x14ac:dyDescent="0.2"/>
  <cols>
    <col min="1" max="1" width="9" style="6" customWidth="1"/>
    <col min="2" max="2" width="0.6328125" style="6" customWidth="1"/>
    <col min="3" max="3" width="7.90625" style="30" customWidth="1"/>
    <col min="4" max="4" width="3.08984375" style="30" customWidth="1"/>
    <col min="5" max="5" width="21.08984375" style="30" customWidth="1"/>
    <col min="6" max="7" width="13.36328125" style="39" customWidth="1"/>
    <col min="8" max="9" width="13.36328125" style="30" customWidth="1"/>
    <col min="10" max="10" width="13.36328125" style="1101" customWidth="1"/>
    <col min="11" max="11" width="13.08984375" style="30" bestFit="1" customWidth="1"/>
    <col min="12" max="16384" width="9" style="30"/>
  </cols>
  <sheetData>
    <row r="1" spans="1:12" s="6" customFormat="1" ht="16.5" x14ac:dyDescent="0.25">
      <c r="A1" s="6" t="s">
        <v>258</v>
      </c>
      <c r="C1" s="15" t="s">
        <v>261</v>
      </c>
      <c r="F1" s="24"/>
      <c r="H1" s="24"/>
      <c r="J1" s="16"/>
    </row>
    <row r="2" spans="1:12" ht="16.5" x14ac:dyDescent="0.2">
      <c r="A2" s="6" t="s">
        <v>259</v>
      </c>
      <c r="C2" s="25" t="s">
        <v>232</v>
      </c>
      <c r="D2" s="26"/>
      <c r="E2" s="26"/>
      <c r="F2" s="27"/>
      <c r="G2" s="27"/>
      <c r="H2" s="26"/>
      <c r="I2" s="26"/>
      <c r="J2" s="28"/>
      <c r="K2" s="29"/>
      <c r="L2" s="29"/>
    </row>
    <row r="3" spans="1:12" ht="13.5" thickBot="1" x14ac:dyDescent="0.25">
      <c r="C3" s="28"/>
      <c r="D3" s="28"/>
      <c r="E3" s="28"/>
      <c r="F3" s="128"/>
      <c r="G3" s="128"/>
      <c r="H3" s="31"/>
      <c r="I3" s="31"/>
      <c r="J3" s="31" t="s">
        <v>248</v>
      </c>
      <c r="K3" s="29"/>
      <c r="L3" s="29"/>
    </row>
    <row r="4" spans="1:12" ht="13.5" thickBot="1" x14ac:dyDescent="0.25">
      <c r="C4" s="1248" t="s">
        <v>0</v>
      </c>
      <c r="D4" s="1249"/>
      <c r="E4" s="1250"/>
      <c r="F4" s="371" t="s">
        <v>377</v>
      </c>
      <c r="G4" s="372" t="s">
        <v>340</v>
      </c>
      <c r="H4" s="372" t="s">
        <v>341</v>
      </c>
      <c r="I4" s="373" t="s">
        <v>342</v>
      </c>
      <c r="J4" s="1102" t="s">
        <v>378</v>
      </c>
      <c r="K4" s="29"/>
    </row>
    <row r="5" spans="1:12" ht="14.25" customHeight="1" thickTop="1" x14ac:dyDescent="0.2">
      <c r="C5" s="1251" t="s">
        <v>95</v>
      </c>
      <c r="D5" s="1254" t="s">
        <v>96</v>
      </c>
      <c r="E5" s="129" t="s">
        <v>79</v>
      </c>
      <c r="F5" s="374">
        <v>877799264</v>
      </c>
      <c r="G5" s="374">
        <v>891829963</v>
      </c>
      <c r="H5" s="374">
        <v>871417538</v>
      </c>
      <c r="I5" s="246">
        <v>894642466</v>
      </c>
      <c r="J5" s="1109">
        <v>916795783</v>
      </c>
      <c r="K5" s="29"/>
    </row>
    <row r="6" spans="1:12" x14ac:dyDescent="0.2">
      <c r="C6" s="1252"/>
      <c r="D6" s="1255"/>
      <c r="E6" s="130" t="s">
        <v>322</v>
      </c>
      <c r="F6" s="375">
        <v>3300591</v>
      </c>
      <c r="G6" s="375">
        <v>3332402</v>
      </c>
      <c r="H6" s="375">
        <v>3386777</v>
      </c>
      <c r="I6" s="255">
        <v>3502896</v>
      </c>
      <c r="J6" s="1105">
        <v>3590372</v>
      </c>
      <c r="K6" s="29"/>
    </row>
    <row r="7" spans="1:12" x14ac:dyDescent="0.2">
      <c r="C7" s="1252"/>
      <c r="D7" s="1255"/>
      <c r="E7" s="130" t="s">
        <v>315</v>
      </c>
      <c r="F7" s="376">
        <v>44795</v>
      </c>
      <c r="G7" s="377">
        <v>147900</v>
      </c>
      <c r="H7" s="376">
        <v>203299</v>
      </c>
      <c r="I7" s="251">
        <v>344055</v>
      </c>
      <c r="J7" s="1104">
        <v>383512</v>
      </c>
      <c r="K7" s="29"/>
    </row>
    <row r="8" spans="1:12" x14ac:dyDescent="0.2">
      <c r="C8" s="1252"/>
      <c r="D8" s="1255"/>
      <c r="E8" s="130" t="s">
        <v>81</v>
      </c>
      <c r="F8" s="375">
        <v>64370249</v>
      </c>
      <c r="G8" s="375">
        <v>63145473</v>
      </c>
      <c r="H8" s="375">
        <v>62571315</v>
      </c>
      <c r="I8" s="255">
        <v>62941551</v>
      </c>
      <c r="J8" s="1105">
        <v>63787145</v>
      </c>
      <c r="K8" s="29"/>
    </row>
    <row r="9" spans="1:12" ht="13.5" thickBot="1" x14ac:dyDescent="0.25">
      <c r="C9" s="1252"/>
      <c r="D9" s="1255"/>
      <c r="E9" s="131" t="s">
        <v>82</v>
      </c>
      <c r="F9" s="378">
        <v>0</v>
      </c>
      <c r="G9" s="376">
        <v>0</v>
      </c>
      <c r="H9" s="376">
        <v>0</v>
      </c>
      <c r="I9" s="251">
        <v>0</v>
      </c>
      <c r="J9" s="1104">
        <v>0</v>
      </c>
      <c r="K9" s="29"/>
    </row>
    <row r="10" spans="1:12" ht="14" thickTop="1" thickBot="1" x14ac:dyDescent="0.25">
      <c r="C10" s="1252"/>
      <c r="D10" s="1256" t="s">
        <v>50</v>
      </c>
      <c r="E10" s="1257"/>
      <c r="F10" s="379">
        <f>SUM(F5:F9)</f>
        <v>945514899</v>
      </c>
      <c r="G10" s="380">
        <f>SUM(G5:G9)</f>
        <v>958455738</v>
      </c>
      <c r="H10" s="381">
        <f>SUM(H5:H9)</f>
        <v>937578929</v>
      </c>
      <c r="I10" s="379">
        <f>SUM(I5:I9)</f>
        <v>961430968</v>
      </c>
      <c r="J10" s="1110">
        <f>SUM(J5:J9)</f>
        <v>984556812</v>
      </c>
      <c r="K10" s="29"/>
    </row>
    <row r="11" spans="1:12" x14ac:dyDescent="0.2">
      <c r="C11" s="1252"/>
      <c r="D11" s="132" t="s">
        <v>13</v>
      </c>
      <c r="E11" s="133"/>
      <c r="F11" s="382">
        <v>2807916</v>
      </c>
      <c r="G11" s="382">
        <v>2671728</v>
      </c>
      <c r="H11" s="382">
        <v>2558964</v>
      </c>
      <c r="I11" s="383">
        <v>2295946</v>
      </c>
      <c r="J11" s="1103">
        <v>2459712</v>
      </c>
      <c r="K11" s="33"/>
    </row>
    <row r="12" spans="1:12" x14ac:dyDescent="0.2">
      <c r="C12" s="1252"/>
      <c r="D12" s="134" t="s">
        <v>190</v>
      </c>
      <c r="E12" s="135"/>
      <c r="F12" s="375">
        <v>14286327</v>
      </c>
      <c r="G12" s="375">
        <v>13756859</v>
      </c>
      <c r="H12" s="375">
        <v>12984836</v>
      </c>
      <c r="I12" s="255">
        <v>15698222</v>
      </c>
      <c r="J12" s="1105">
        <v>17097052</v>
      </c>
      <c r="K12" s="33"/>
    </row>
    <row r="13" spans="1:12" x14ac:dyDescent="0.2">
      <c r="C13" s="1252"/>
      <c r="D13" s="136" t="s">
        <v>191</v>
      </c>
      <c r="E13" s="135"/>
      <c r="F13" s="376">
        <v>9142381</v>
      </c>
      <c r="G13" s="376">
        <v>7615521</v>
      </c>
      <c r="H13" s="376">
        <v>14112985</v>
      </c>
      <c r="I13" s="251">
        <v>17878059</v>
      </c>
      <c r="J13" s="1104">
        <v>19893802</v>
      </c>
      <c r="K13" s="33"/>
    </row>
    <row r="14" spans="1:12" x14ac:dyDescent="0.2">
      <c r="C14" s="1252"/>
      <c r="D14" s="137" t="s">
        <v>14</v>
      </c>
      <c r="E14" s="130"/>
      <c r="F14" s="375">
        <v>165602668</v>
      </c>
      <c r="G14" s="375">
        <v>211994719</v>
      </c>
      <c r="H14" s="375">
        <v>208538022</v>
      </c>
      <c r="I14" s="255">
        <v>200958303</v>
      </c>
      <c r="J14" s="1105">
        <v>237018972</v>
      </c>
      <c r="K14" s="29"/>
    </row>
    <row r="15" spans="1:12" x14ac:dyDescent="0.2">
      <c r="C15" s="1252"/>
      <c r="D15" s="137" t="s">
        <v>83</v>
      </c>
      <c r="E15" s="130"/>
      <c r="F15" s="376">
        <v>31776</v>
      </c>
      <c r="G15" s="376">
        <v>28308</v>
      </c>
      <c r="H15" s="376">
        <v>25053</v>
      </c>
      <c r="I15" s="251">
        <v>30352</v>
      </c>
      <c r="J15" s="1104">
        <v>32586</v>
      </c>
      <c r="K15" s="29"/>
    </row>
    <row r="16" spans="1:12" x14ac:dyDescent="0.2">
      <c r="C16" s="1252"/>
      <c r="D16" s="137" t="s">
        <v>15</v>
      </c>
      <c r="E16" s="130"/>
      <c r="F16" s="375">
        <v>3227813</v>
      </c>
      <c r="G16" s="384" t="s">
        <v>220</v>
      </c>
      <c r="H16" s="384" t="s">
        <v>223</v>
      </c>
      <c r="I16" s="385" t="s">
        <v>223</v>
      </c>
      <c r="J16" s="385" t="s">
        <v>220</v>
      </c>
      <c r="K16" s="29"/>
    </row>
    <row r="17" spans="1:11" x14ac:dyDescent="0.2">
      <c r="C17" s="1252"/>
      <c r="D17" s="138" t="s">
        <v>316</v>
      </c>
      <c r="E17" s="139"/>
      <c r="F17" s="376">
        <v>1140127</v>
      </c>
      <c r="G17" s="377">
        <v>3004957</v>
      </c>
      <c r="H17" s="376">
        <v>2666459</v>
      </c>
      <c r="I17" s="251">
        <v>3085284</v>
      </c>
      <c r="J17" s="1104">
        <v>3382464</v>
      </c>
      <c r="K17" s="29"/>
    </row>
    <row r="18" spans="1:11" ht="13.5" thickBot="1" x14ac:dyDescent="0.25">
      <c r="C18" s="1252"/>
      <c r="D18" s="1258" t="s">
        <v>381</v>
      </c>
      <c r="E18" s="1259"/>
      <c r="F18" s="386">
        <v>5741249</v>
      </c>
      <c r="G18" s="386">
        <v>5767776</v>
      </c>
      <c r="H18" s="386">
        <v>6096339</v>
      </c>
      <c r="I18" s="309">
        <v>6173663</v>
      </c>
      <c r="J18" s="1111">
        <v>5500674</v>
      </c>
      <c r="K18" s="29"/>
    </row>
    <row r="19" spans="1:11" ht="13.5" thickTop="1" x14ac:dyDescent="0.2">
      <c r="C19" s="1252"/>
      <c r="D19" s="1260" t="s">
        <v>19</v>
      </c>
      <c r="E19" s="1261"/>
      <c r="F19" s="374">
        <f>F10+F11+F12+F13+F14+F15+F16++F17+F18</f>
        <v>1147495156</v>
      </c>
      <c r="G19" s="374">
        <f>G10+G11+G12+G13+G14+G15+G17+G18</f>
        <v>1203295606</v>
      </c>
      <c r="H19" s="374">
        <f>SUM(H10:H18)</f>
        <v>1184561587</v>
      </c>
      <c r="I19" s="246">
        <f>SUM(I10:I18)</f>
        <v>1207550797</v>
      </c>
      <c r="J19" s="1109">
        <f>SUM(J10:J18)</f>
        <v>1269942074</v>
      </c>
      <c r="K19" s="34"/>
    </row>
    <row r="20" spans="1:11" x14ac:dyDescent="0.2">
      <c r="C20" s="1252"/>
      <c r="D20" s="1262" t="s">
        <v>256</v>
      </c>
      <c r="E20" s="1263"/>
      <c r="F20" s="387">
        <v>3705342</v>
      </c>
      <c r="G20" s="387">
        <v>3606168</v>
      </c>
      <c r="H20" s="387">
        <v>3466380</v>
      </c>
      <c r="I20" s="267">
        <v>3463309</v>
      </c>
      <c r="J20" s="1112">
        <v>3432305</v>
      </c>
      <c r="K20" s="34"/>
    </row>
    <row r="21" spans="1:11" x14ac:dyDescent="0.2">
      <c r="C21" s="1252"/>
      <c r="D21" s="137" t="s">
        <v>84</v>
      </c>
      <c r="E21" s="130"/>
      <c r="F21" s="375">
        <v>9826046</v>
      </c>
      <c r="G21" s="375">
        <v>9861540</v>
      </c>
      <c r="H21" s="375">
        <v>9744974</v>
      </c>
      <c r="I21" s="255">
        <v>9861610</v>
      </c>
      <c r="J21" s="1105">
        <v>9899865</v>
      </c>
      <c r="K21" s="34"/>
    </row>
    <row r="22" spans="1:11" x14ac:dyDescent="0.2">
      <c r="C22" s="1252"/>
      <c r="D22" s="137" t="s">
        <v>85</v>
      </c>
      <c r="E22" s="130"/>
      <c r="F22" s="375">
        <v>956340</v>
      </c>
      <c r="G22" s="375">
        <v>998918</v>
      </c>
      <c r="H22" s="375">
        <v>1153792</v>
      </c>
      <c r="I22" s="255">
        <v>947470</v>
      </c>
      <c r="J22" s="1105">
        <v>837366</v>
      </c>
      <c r="K22" s="34"/>
    </row>
    <row r="23" spans="1:11" x14ac:dyDescent="0.2">
      <c r="C23" s="1252"/>
      <c r="D23" s="1264" t="s">
        <v>317</v>
      </c>
      <c r="E23" s="1265"/>
      <c r="F23" s="376">
        <v>362701</v>
      </c>
      <c r="G23" s="377">
        <v>770740</v>
      </c>
      <c r="H23" s="388">
        <v>770740</v>
      </c>
      <c r="I23" s="259">
        <v>997428</v>
      </c>
      <c r="J23" s="1113">
        <v>1359380</v>
      </c>
      <c r="K23" s="34"/>
    </row>
    <row r="24" spans="1:11" ht="13.5" thickBot="1" x14ac:dyDescent="0.25">
      <c r="C24" s="1252"/>
      <c r="D24" s="140" t="s">
        <v>18</v>
      </c>
      <c r="E24" s="141"/>
      <c r="F24" s="388">
        <v>970796</v>
      </c>
      <c r="G24" s="388">
        <v>921508</v>
      </c>
      <c r="H24" s="388">
        <v>909359</v>
      </c>
      <c r="I24" s="259">
        <v>960047</v>
      </c>
      <c r="J24" s="1113">
        <v>971046</v>
      </c>
      <c r="K24" s="34"/>
    </row>
    <row r="25" spans="1:11" ht="13.5" customHeight="1" thickTop="1" thickBot="1" x14ac:dyDescent="0.25">
      <c r="C25" s="1252"/>
      <c r="D25" s="1266" t="s">
        <v>46</v>
      </c>
      <c r="E25" s="1267"/>
      <c r="F25" s="389">
        <f>F19+F20+F21+F22+F23+F24</f>
        <v>1163316381</v>
      </c>
      <c r="G25" s="389">
        <f>G19+G20+G21+G22+G23+G24</f>
        <v>1219454480</v>
      </c>
      <c r="H25" s="389">
        <f>SUM(H19:H24)</f>
        <v>1200606832</v>
      </c>
      <c r="I25" s="263">
        <f>SUM(I19:I24)</f>
        <v>1223780661</v>
      </c>
      <c r="J25" s="1106">
        <f>SUM(J19:J24)</f>
        <v>1286442036</v>
      </c>
      <c r="K25" s="34"/>
    </row>
    <row r="26" spans="1:11" ht="13.5" customHeight="1" x14ac:dyDescent="0.2">
      <c r="C26" s="1252"/>
      <c r="D26" s="142" t="s">
        <v>249</v>
      </c>
      <c r="E26" s="143"/>
      <c r="F26" s="390">
        <v>2970880</v>
      </c>
      <c r="G26" s="391">
        <v>9737506</v>
      </c>
      <c r="H26" s="390">
        <v>12176325</v>
      </c>
      <c r="I26" s="392">
        <v>9761068</v>
      </c>
      <c r="J26" s="1114">
        <v>11744527</v>
      </c>
      <c r="K26" s="34"/>
    </row>
    <row r="27" spans="1:11" ht="13.5" customHeight="1" thickBot="1" x14ac:dyDescent="0.25">
      <c r="C27" s="1253"/>
      <c r="D27" s="144" t="s">
        <v>86</v>
      </c>
      <c r="E27" s="145"/>
      <c r="F27" s="393">
        <f>F25+F26</f>
        <v>1166287261</v>
      </c>
      <c r="G27" s="393">
        <f>G25+G26</f>
        <v>1229191986</v>
      </c>
      <c r="H27" s="393">
        <f>H25+H26</f>
        <v>1212783157</v>
      </c>
      <c r="I27" s="394">
        <f>I25+I26</f>
        <v>1233541729</v>
      </c>
      <c r="J27" s="1115">
        <f>J25+J26</f>
        <v>1298186563</v>
      </c>
      <c r="K27" s="34"/>
    </row>
    <row r="28" spans="1:11" ht="13.5" customHeight="1" x14ac:dyDescent="0.2">
      <c r="C28" s="1273" t="s">
        <v>97</v>
      </c>
      <c r="D28" s="132" t="s">
        <v>87</v>
      </c>
      <c r="E28" s="133"/>
      <c r="F28" s="395">
        <v>1803723874</v>
      </c>
      <c r="G28" s="395">
        <v>1853783905</v>
      </c>
      <c r="H28" s="395">
        <v>1895199905</v>
      </c>
      <c r="I28" s="396">
        <v>1871519286</v>
      </c>
      <c r="J28" s="1116">
        <v>1824535488</v>
      </c>
      <c r="K28" s="34"/>
    </row>
    <row r="29" spans="1:11" ht="13.5" customHeight="1" x14ac:dyDescent="0.2">
      <c r="C29" s="1274"/>
      <c r="D29" s="137" t="s">
        <v>88</v>
      </c>
      <c r="E29" s="130"/>
      <c r="F29" s="397">
        <v>349036526</v>
      </c>
      <c r="G29" s="397">
        <v>295141063</v>
      </c>
      <c r="H29" s="397">
        <v>195219291</v>
      </c>
      <c r="I29" s="398">
        <v>360488218</v>
      </c>
      <c r="J29" s="1117">
        <v>367121638</v>
      </c>
      <c r="K29" s="34"/>
    </row>
    <row r="30" spans="1:11" ht="13.5" thickBot="1" x14ac:dyDescent="0.25">
      <c r="C30" s="1275"/>
      <c r="D30" s="144" t="s">
        <v>89</v>
      </c>
      <c r="E30" s="145"/>
      <c r="F30" s="399">
        <f>SUM(F28:F29)</f>
        <v>2152760400</v>
      </c>
      <c r="G30" s="399">
        <f>SUM(G28:G29)</f>
        <v>2148924968</v>
      </c>
      <c r="H30" s="393">
        <f>SUM(H28:H29)</f>
        <v>2090419196</v>
      </c>
      <c r="I30" s="394">
        <f>SUM(I28:I29)</f>
        <v>2232007504</v>
      </c>
      <c r="J30" s="1115">
        <f>SUM(J28:J29)</f>
        <v>2191657126</v>
      </c>
      <c r="K30" s="34"/>
    </row>
    <row r="31" spans="1:11" ht="13.5" customHeight="1" thickBot="1" x14ac:dyDescent="0.25">
      <c r="A31" s="30"/>
      <c r="B31" s="30"/>
      <c r="C31" s="1268" t="s">
        <v>90</v>
      </c>
      <c r="D31" s="1269"/>
      <c r="E31" s="1261"/>
      <c r="F31" s="400">
        <f>F30-F27</f>
        <v>986473139</v>
      </c>
      <c r="G31" s="401">
        <f>G30-G27</f>
        <v>919732982</v>
      </c>
      <c r="H31" s="402">
        <f>H30-H27</f>
        <v>877636039</v>
      </c>
      <c r="I31" s="400">
        <f>I30-I27</f>
        <v>998465775</v>
      </c>
      <c r="J31" s="1118">
        <f>J30-J27</f>
        <v>893470563</v>
      </c>
      <c r="K31" s="34"/>
    </row>
    <row r="32" spans="1:11" ht="13.5" customHeight="1" x14ac:dyDescent="0.2">
      <c r="C32" s="1276" t="s">
        <v>98</v>
      </c>
      <c r="D32" s="132" t="s">
        <v>195</v>
      </c>
      <c r="E32" s="133"/>
      <c r="F32" s="382">
        <v>1002266396</v>
      </c>
      <c r="G32" s="382">
        <v>937993525</v>
      </c>
      <c r="H32" s="382">
        <v>893523346</v>
      </c>
      <c r="I32" s="383">
        <v>1013698483</v>
      </c>
      <c r="J32" s="1103">
        <v>919455977</v>
      </c>
      <c r="K32" s="34"/>
    </row>
    <row r="33" spans="3:12" ht="13.5" customHeight="1" thickBot="1" x14ac:dyDescent="0.25">
      <c r="C33" s="1277"/>
      <c r="D33" s="144" t="s">
        <v>196</v>
      </c>
      <c r="E33" s="145"/>
      <c r="F33" s="388">
        <v>15793257</v>
      </c>
      <c r="G33" s="388">
        <v>18260543</v>
      </c>
      <c r="H33" s="388">
        <v>15887307</v>
      </c>
      <c r="I33" s="259">
        <v>15232708</v>
      </c>
      <c r="J33" s="1113">
        <v>25985414</v>
      </c>
      <c r="K33" s="34"/>
    </row>
    <row r="34" spans="3:12" ht="13.5" customHeight="1" x14ac:dyDescent="0.2">
      <c r="C34" s="1273" t="s">
        <v>99</v>
      </c>
      <c r="D34" s="132" t="s">
        <v>91</v>
      </c>
      <c r="E34" s="133"/>
      <c r="F34" s="382">
        <v>1002266396</v>
      </c>
      <c r="G34" s="382">
        <v>937993525</v>
      </c>
      <c r="H34" s="382">
        <v>893523346</v>
      </c>
      <c r="I34" s="383">
        <v>1013698483</v>
      </c>
      <c r="J34" s="1103">
        <v>919455977</v>
      </c>
      <c r="K34" s="34"/>
    </row>
    <row r="35" spans="3:12" ht="13.5" thickBot="1" x14ac:dyDescent="0.25">
      <c r="C35" s="1274"/>
      <c r="D35" s="140" t="s">
        <v>92</v>
      </c>
      <c r="E35" s="141"/>
      <c r="F35" s="388">
        <v>54098773</v>
      </c>
      <c r="G35" s="386">
        <v>50638778</v>
      </c>
      <c r="H35" s="386">
        <v>48935873</v>
      </c>
      <c r="I35" s="309">
        <v>55466823</v>
      </c>
      <c r="J35" s="1111">
        <v>59720821</v>
      </c>
      <c r="K35" s="34"/>
    </row>
    <row r="36" spans="3:12" ht="13.5" customHeight="1" thickTop="1" thickBot="1" x14ac:dyDescent="0.25">
      <c r="C36" s="1275"/>
      <c r="D36" s="1278" t="s">
        <v>19</v>
      </c>
      <c r="E36" s="1279"/>
      <c r="F36" s="263">
        <f>SUM(F34:F35)</f>
        <v>1056365169</v>
      </c>
      <c r="G36" s="403">
        <f>SUM(G34:G35)</f>
        <v>988632303</v>
      </c>
      <c r="H36" s="389">
        <f>SUM(H34:H35)</f>
        <v>942459219</v>
      </c>
      <c r="I36" s="263">
        <f>SUM(I34:I35)</f>
        <v>1069165306</v>
      </c>
      <c r="J36" s="1106">
        <f>SUM(J34:J35)</f>
        <v>979176798</v>
      </c>
      <c r="K36" s="34"/>
    </row>
    <row r="37" spans="3:12" ht="13.5" customHeight="1" x14ac:dyDescent="0.2">
      <c r="C37" s="1280" t="s">
        <v>100</v>
      </c>
      <c r="D37" s="132" t="s">
        <v>93</v>
      </c>
      <c r="E37" s="133"/>
      <c r="F37" s="387">
        <v>1267477519</v>
      </c>
      <c r="G37" s="382">
        <v>1302335512</v>
      </c>
      <c r="H37" s="382">
        <v>1311430857</v>
      </c>
      <c r="I37" s="383">
        <v>1354336113</v>
      </c>
      <c r="J37" s="1103">
        <v>1426135738</v>
      </c>
      <c r="K37" s="34"/>
    </row>
    <row r="38" spans="3:12" x14ac:dyDescent="0.2">
      <c r="C38" s="1252"/>
      <c r="D38" s="137" t="s">
        <v>101</v>
      </c>
      <c r="E38" s="130"/>
      <c r="F38" s="376">
        <v>688436290</v>
      </c>
      <c r="G38" s="376">
        <v>494438437</v>
      </c>
      <c r="H38" s="376">
        <v>390718722</v>
      </c>
      <c r="I38" s="251">
        <v>550693684</v>
      </c>
      <c r="J38" s="1104">
        <v>598532822</v>
      </c>
      <c r="K38" s="34"/>
    </row>
    <row r="39" spans="3:12" ht="13.5" customHeight="1" x14ac:dyDescent="0.2">
      <c r="C39" s="1252"/>
      <c r="D39" s="137" t="s">
        <v>94</v>
      </c>
      <c r="E39" s="130"/>
      <c r="F39" s="375">
        <v>10001</v>
      </c>
      <c r="G39" s="375">
        <v>10000</v>
      </c>
      <c r="H39" s="375">
        <v>10000</v>
      </c>
      <c r="I39" s="255">
        <v>10000</v>
      </c>
      <c r="J39" s="1105">
        <v>10000</v>
      </c>
      <c r="K39" s="34"/>
    </row>
    <row r="40" spans="3:12" ht="13.5" customHeight="1" x14ac:dyDescent="0.2">
      <c r="C40" s="1252"/>
      <c r="D40" s="137" t="s">
        <v>337</v>
      </c>
      <c r="E40" s="130"/>
      <c r="F40" s="404" t="s">
        <v>220</v>
      </c>
      <c r="G40" s="375">
        <v>43851816</v>
      </c>
      <c r="H40" s="375">
        <v>59671758</v>
      </c>
      <c r="I40" s="255">
        <v>74610240</v>
      </c>
      <c r="J40" s="1105">
        <v>85349212</v>
      </c>
      <c r="K40" s="34"/>
    </row>
    <row r="41" spans="3:12" ht="13.5" thickBot="1" x14ac:dyDescent="0.25">
      <c r="C41" s="1252"/>
      <c r="D41" s="146" t="s">
        <v>382</v>
      </c>
      <c r="E41" s="147"/>
      <c r="F41" s="405" t="s">
        <v>220</v>
      </c>
      <c r="G41" s="406" t="s">
        <v>220</v>
      </c>
      <c r="H41" s="376">
        <v>11654000</v>
      </c>
      <c r="I41" s="251">
        <v>3000</v>
      </c>
      <c r="J41" s="1104">
        <v>125611</v>
      </c>
      <c r="K41" s="34"/>
    </row>
    <row r="42" spans="3:12" ht="14" thickTop="1" thickBot="1" x14ac:dyDescent="0.25">
      <c r="C42" s="1253"/>
      <c r="D42" s="1266" t="s">
        <v>19</v>
      </c>
      <c r="E42" s="1267"/>
      <c r="F42" s="263">
        <f>SUM(F37:F41)</f>
        <v>1955923810</v>
      </c>
      <c r="G42" s="403">
        <f>SUM(G37:G41)</f>
        <v>1840635765</v>
      </c>
      <c r="H42" s="389">
        <f>SUM(H37:H41)</f>
        <v>1773485337</v>
      </c>
      <c r="I42" s="263">
        <f>SUM(I37:I41)</f>
        <v>1979653037</v>
      </c>
      <c r="J42" s="1106">
        <f>SUM(J37:J41)</f>
        <v>2110153383</v>
      </c>
      <c r="K42" s="34"/>
    </row>
    <row r="43" spans="3:12" ht="13.5" thickBot="1" x14ac:dyDescent="0.25">
      <c r="C43" s="1268" t="s">
        <v>257</v>
      </c>
      <c r="D43" s="1269"/>
      <c r="E43" s="1261"/>
      <c r="F43" s="407">
        <v>55</v>
      </c>
      <c r="G43" s="408">
        <v>55.1</v>
      </c>
      <c r="H43" s="409">
        <v>55.1</v>
      </c>
      <c r="I43" s="407">
        <v>55.1</v>
      </c>
      <c r="J43" s="1107">
        <v>55.1</v>
      </c>
      <c r="K43" s="34"/>
    </row>
    <row r="44" spans="3:12" x14ac:dyDescent="0.2">
      <c r="C44" s="1270" t="s">
        <v>102</v>
      </c>
      <c r="D44" s="132" t="s">
        <v>197</v>
      </c>
      <c r="E44" s="133"/>
      <c r="F44" s="382">
        <v>1075758096</v>
      </c>
      <c r="G44" s="382">
        <v>1014190307</v>
      </c>
      <c r="H44" s="382">
        <v>977190421</v>
      </c>
      <c r="I44" s="383">
        <v>1090788823</v>
      </c>
      <c r="J44" s="1103">
        <v>1162694514</v>
      </c>
      <c r="K44" s="34"/>
    </row>
    <row r="45" spans="3:12" ht="13.5" thickBot="1" x14ac:dyDescent="0.25">
      <c r="C45" s="1271"/>
      <c r="D45" s="148" t="s">
        <v>358</v>
      </c>
      <c r="E45" s="131"/>
      <c r="F45" s="410">
        <v>6217372</v>
      </c>
      <c r="G45" s="411">
        <v>-1414748</v>
      </c>
      <c r="H45" s="411">
        <v>1527045</v>
      </c>
      <c r="I45" s="412">
        <v>18547645</v>
      </c>
      <c r="J45" s="1108">
        <v>31721912</v>
      </c>
      <c r="K45" s="34"/>
    </row>
    <row r="46" spans="3:12" ht="14" thickTop="1" thickBot="1" x14ac:dyDescent="0.25">
      <c r="C46" s="1272"/>
      <c r="D46" s="1266" t="s">
        <v>19</v>
      </c>
      <c r="E46" s="1267"/>
      <c r="F46" s="263">
        <f>SUM(F44:F45)</f>
        <v>1081975468</v>
      </c>
      <c r="G46" s="403">
        <f>SUM(G44:G45)</f>
        <v>1012775559</v>
      </c>
      <c r="H46" s="389">
        <f>SUM(H44:H45)</f>
        <v>978717466</v>
      </c>
      <c r="I46" s="263">
        <f>SUM(I44:I45)</f>
        <v>1109336468</v>
      </c>
      <c r="J46" s="1106">
        <f>SUM(J44:J45)</f>
        <v>1194416426</v>
      </c>
      <c r="K46" s="34"/>
    </row>
    <row r="47" spans="3:12" x14ac:dyDescent="0.2">
      <c r="C47" s="35"/>
      <c r="D47" s="36"/>
      <c r="E47" s="36"/>
      <c r="F47" s="37"/>
      <c r="G47" s="37"/>
      <c r="H47" s="32"/>
      <c r="I47" s="32"/>
      <c r="J47" s="32"/>
      <c r="K47" s="34"/>
      <c r="L47" s="34"/>
    </row>
    <row r="48" spans="3:12" x14ac:dyDescent="0.2">
      <c r="C48" s="38"/>
      <c r="D48" s="38"/>
      <c r="E48" s="38"/>
      <c r="F48" s="38"/>
      <c r="G48" s="38"/>
      <c r="H48" s="38"/>
      <c r="I48" s="38"/>
      <c r="J48" s="1085"/>
      <c r="K48" s="34"/>
      <c r="L48" s="34"/>
    </row>
    <row r="49" spans="3:12" x14ac:dyDescent="0.2">
      <c r="K49" s="34"/>
      <c r="L49" s="34"/>
    </row>
    <row r="50" spans="3:12" x14ac:dyDescent="0.2">
      <c r="C50" s="38"/>
      <c r="D50" s="38"/>
      <c r="E50" s="38"/>
      <c r="F50" s="38"/>
      <c r="G50" s="38"/>
      <c r="H50" s="38"/>
      <c r="I50" s="38"/>
      <c r="J50" s="1085"/>
    </row>
  </sheetData>
  <mergeCells count="19">
    <mergeCell ref="C43:E43"/>
    <mergeCell ref="C44:C46"/>
    <mergeCell ref="D46:E46"/>
    <mergeCell ref="C28:C30"/>
    <mergeCell ref="C31:E31"/>
    <mergeCell ref="C32:C33"/>
    <mergeCell ref="C34:C36"/>
    <mergeCell ref="D36:E36"/>
    <mergeCell ref="C37:C42"/>
    <mergeCell ref="D42:E42"/>
    <mergeCell ref="C4:E4"/>
    <mergeCell ref="C5:C27"/>
    <mergeCell ref="D5:D9"/>
    <mergeCell ref="D10:E10"/>
    <mergeCell ref="D18:E18"/>
    <mergeCell ref="D19:E19"/>
    <mergeCell ref="D20:E20"/>
    <mergeCell ref="D23:E23"/>
    <mergeCell ref="D25:E25"/>
  </mergeCells>
  <phoneticPr fontId="2"/>
  <printOptions horizontalCentered="1" verticalCentered="1"/>
  <pageMargins left="0.78740157480314965" right="0.78740157480314965" top="0.59055118110236227" bottom="0.39370078740157483" header="0.51181102362204722" footer="0.51181102362204722"/>
  <pageSetup paperSize="9" scale="8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1"/>
  <sheetViews>
    <sheetView showGridLines="0" zoomScale="70" zoomScaleNormal="70" workbookViewId="0">
      <selection activeCell="C1" sqref="C1"/>
    </sheetView>
  </sheetViews>
  <sheetFormatPr defaultColWidth="9" defaultRowHeight="13" x14ac:dyDescent="0.2"/>
  <cols>
    <col min="1" max="1" width="9" style="152" customWidth="1"/>
    <col min="2" max="2" width="0.90625" style="152" customWidth="1"/>
    <col min="3" max="3" width="9" style="415" customWidth="1"/>
    <col min="4" max="4" width="15.36328125" style="432" customWidth="1"/>
    <col min="5" max="5" width="15.08984375" style="432" bestFit="1" customWidth="1"/>
    <col min="6" max="6" width="13.6328125" style="432" bestFit="1" customWidth="1"/>
    <col min="7" max="7" width="12.08984375" style="432" bestFit="1" customWidth="1"/>
    <col min="8" max="8" width="12.453125" style="432" customWidth="1"/>
    <col min="9" max="9" width="2.08984375" style="415" customWidth="1"/>
    <col min="10" max="16384" width="9" style="415"/>
  </cols>
  <sheetData>
    <row r="1" spans="1:9" s="152" customFormat="1" ht="16.5" x14ac:dyDescent="0.25">
      <c r="A1" s="152" t="s">
        <v>258</v>
      </c>
      <c r="C1" s="107" t="s">
        <v>261</v>
      </c>
      <c r="F1" s="151"/>
      <c r="H1" s="151"/>
    </row>
    <row r="2" spans="1:9" ht="16.5" x14ac:dyDescent="0.2">
      <c r="A2" s="152" t="s">
        <v>259</v>
      </c>
      <c r="C2" s="108" t="s">
        <v>379</v>
      </c>
      <c r="D2" s="413"/>
      <c r="E2" s="413"/>
      <c r="F2" s="413"/>
      <c r="G2" s="413"/>
      <c r="H2" s="413"/>
      <c r="I2" s="414"/>
    </row>
    <row r="3" spans="1:9" ht="13.5" thickBot="1" x14ac:dyDescent="0.25">
      <c r="C3" s="1281"/>
      <c r="D3" s="1281"/>
      <c r="E3" s="413"/>
      <c r="F3" s="413"/>
      <c r="G3" s="413"/>
      <c r="H3" s="416" t="s">
        <v>250</v>
      </c>
      <c r="I3" s="414"/>
    </row>
    <row r="4" spans="1:9" x14ac:dyDescent="0.2">
      <c r="C4" s="1282" t="s">
        <v>0</v>
      </c>
      <c r="D4" s="417" t="s">
        <v>8</v>
      </c>
      <c r="E4" s="418" t="s">
        <v>7</v>
      </c>
      <c r="F4" s="1284" t="s">
        <v>103</v>
      </c>
      <c r="G4" s="1284"/>
      <c r="H4" s="419" t="s">
        <v>91</v>
      </c>
      <c r="I4" s="414"/>
    </row>
    <row r="5" spans="1:9" ht="13.5" thickBot="1" x14ac:dyDescent="0.25">
      <c r="C5" s="1283"/>
      <c r="D5" s="420" t="s">
        <v>104</v>
      </c>
      <c r="E5" s="421" t="s">
        <v>105</v>
      </c>
      <c r="F5" s="422" t="s">
        <v>87</v>
      </c>
      <c r="G5" s="422" t="s">
        <v>88</v>
      </c>
      <c r="H5" s="423" t="s">
        <v>106</v>
      </c>
      <c r="I5" s="414"/>
    </row>
    <row r="6" spans="1:9" ht="13.5" thickTop="1" x14ac:dyDescent="0.2">
      <c r="C6" s="424" t="s">
        <v>107</v>
      </c>
      <c r="D6" s="1125">
        <v>27618702</v>
      </c>
      <c r="E6" s="1119">
        <f>F6+G6</f>
        <v>28444005</v>
      </c>
      <c r="F6" s="1119">
        <v>22907025</v>
      </c>
      <c r="G6" s="1119">
        <v>5536980</v>
      </c>
      <c r="H6" s="1120">
        <f>IF(E6-D6&gt;0,E6-D6,0)</f>
        <v>825303</v>
      </c>
      <c r="I6" s="414"/>
    </row>
    <row r="7" spans="1:9" x14ac:dyDescent="0.2">
      <c r="C7" s="425" t="s">
        <v>108</v>
      </c>
      <c r="D7" s="1126">
        <v>38710913</v>
      </c>
      <c r="E7" s="1119">
        <f t="shared" ref="E7:E28" si="0">F7+G7</f>
        <v>53984449</v>
      </c>
      <c r="F7" s="1121">
        <v>41330898</v>
      </c>
      <c r="G7" s="1121">
        <v>12653551</v>
      </c>
      <c r="H7" s="1120">
        <f t="shared" ref="H7:H28" si="1">IF(E7-D7&gt;0,E7-D7,0)</f>
        <v>15273536</v>
      </c>
      <c r="I7" s="414"/>
    </row>
    <row r="8" spans="1:9" x14ac:dyDescent="0.2">
      <c r="C8" s="425" t="s">
        <v>109</v>
      </c>
      <c r="D8" s="1126">
        <v>87450465</v>
      </c>
      <c r="E8" s="1119">
        <f t="shared" si="0"/>
        <v>65446582</v>
      </c>
      <c r="F8" s="1121">
        <v>54663244</v>
      </c>
      <c r="G8" s="1121">
        <v>10783338</v>
      </c>
      <c r="H8" s="1120">
        <f t="shared" si="1"/>
        <v>0</v>
      </c>
      <c r="I8" s="414"/>
    </row>
    <row r="9" spans="1:9" x14ac:dyDescent="0.2">
      <c r="C9" s="425" t="s">
        <v>110</v>
      </c>
      <c r="D9" s="1126">
        <v>57528403</v>
      </c>
      <c r="E9" s="1119">
        <f t="shared" si="0"/>
        <v>79441443</v>
      </c>
      <c r="F9" s="1121">
        <v>67889061</v>
      </c>
      <c r="G9" s="1121">
        <v>11552382</v>
      </c>
      <c r="H9" s="1120">
        <f t="shared" si="1"/>
        <v>21913040</v>
      </c>
      <c r="I9" s="414"/>
    </row>
    <row r="10" spans="1:9" x14ac:dyDescent="0.2">
      <c r="C10" s="425" t="s">
        <v>111</v>
      </c>
      <c r="D10" s="1126">
        <v>38777966</v>
      </c>
      <c r="E10" s="1119">
        <f t="shared" si="0"/>
        <v>55911305</v>
      </c>
      <c r="F10" s="1121">
        <v>46602313</v>
      </c>
      <c r="G10" s="1121">
        <v>9308992</v>
      </c>
      <c r="H10" s="1120">
        <f t="shared" si="1"/>
        <v>17133339</v>
      </c>
      <c r="I10" s="414"/>
    </row>
    <row r="11" spans="1:9" x14ac:dyDescent="0.2">
      <c r="C11" s="425" t="s">
        <v>112</v>
      </c>
      <c r="D11" s="1126">
        <v>28124227</v>
      </c>
      <c r="E11" s="1119">
        <f t="shared" si="0"/>
        <v>52278842</v>
      </c>
      <c r="F11" s="1121">
        <v>44352269</v>
      </c>
      <c r="G11" s="1121">
        <v>7926573</v>
      </c>
      <c r="H11" s="1120">
        <f t="shared" si="1"/>
        <v>24154615</v>
      </c>
      <c r="I11" s="414"/>
    </row>
    <row r="12" spans="1:9" x14ac:dyDescent="0.2">
      <c r="C12" s="425" t="s">
        <v>113</v>
      </c>
      <c r="D12" s="1126">
        <v>31662100</v>
      </c>
      <c r="E12" s="1119">
        <f t="shared" si="0"/>
        <v>68477170</v>
      </c>
      <c r="F12" s="1121">
        <v>57508939</v>
      </c>
      <c r="G12" s="1121">
        <v>10968231</v>
      </c>
      <c r="H12" s="1120">
        <f t="shared" si="1"/>
        <v>36815070</v>
      </c>
      <c r="I12" s="414"/>
    </row>
    <row r="13" spans="1:9" x14ac:dyDescent="0.2">
      <c r="C13" s="425" t="s">
        <v>114</v>
      </c>
      <c r="D13" s="1126">
        <v>64757817</v>
      </c>
      <c r="E13" s="1119">
        <f t="shared" si="0"/>
        <v>122029109</v>
      </c>
      <c r="F13" s="1121">
        <v>100975714</v>
      </c>
      <c r="G13" s="1121">
        <v>21053395</v>
      </c>
      <c r="H13" s="1120">
        <f t="shared" si="1"/>
        <v>57271292</v>
      </c>
      <c r="I13" s="414"/>
    </row>
    <row r="14" spans="1:9" x14ac:dyDescent="0.2">
      <c r="C14" s="425" t="s">
        <v>115</v>
      </c>
      <c r="D14" s="1126">
        <v>60015883</v>
      </c>
      <c r="E14" s="1119">
        <f t="shared" si="0"/>
        <v>92671148</v>
      </c>
      <c r="F14" s="1121">
        <v>77892062</v>
      </c>
      <c r="G14" s="1121">
        <v>14779086</v>
      </c>
      <c r="H14" s="1120">
        <f t="shared" si="1"/>
        <v>32655265</v>
      </c>
      <c r="I14" s="414"/>
    </row>
    <row r="15" spans="1:9" x14ac:dyDescent="0.2">
      <c r="C15" s="425" t="s">
        <v>116</v>
      </c>
      <c r="D15" s="1126">
        <v>48565167</v>
      </c>
      <c r="E15" s="1119">
        <f t="shared" si="0"/>
        <v>61123480</v>
      </c>
      <c r="F15" s="1121">
        <v>51241694</v>
      </c>
      <c r="G15" s="1121">
        <v>9881786</v>
      </c>
      <c r="H15" s="1120">
        <f t="shared" si="1"/>
        <v>12558313</v>
      </c>
      <c r="I15" s="414"/>
    </row>
    <row r="16" spans="1:9" x14ac:dyDescent="0.2">
      <c r="C16" s="425" t="s">
        <v>117</v>
      </c>
      <c r="D16" s="1126">
        <v>90239106</v>
      </c>
      <c r="E16" s="1119">
        <f t="shared" si="0"/>
        <v>154163249</v>
      </c>
      <c r="F16" s="1121">
        <v>129138246</v>
      </c>
      <c r="G16" s="1121">
        <v>25025003</v>
      </c>
      <c r="H16" s="1120">
        <f t="shared" si="1"/>
        <v>63924143</v>
      </c>
      <c r="I16" s="414"/>
    </row>
    <row r="17" spans="1:9" x14ac:dyDescent="0.2">
      <c r="C17" s="425" t="s">
        <v>118</v>
      </c>
      <c r="D17" s="1126">
        <v>135501121</v>
      </c>
      <c r="E17" s="1119">
        <f t="shared" si="0"/>
        <v>179894709</v>
      </c>
      <c r="F17" s="1121">
        <v>149369379</v>
      </c>
      <c r="G17" s="1121">
        <v>30525330</v>
      </c>
      <c r="H17" s="1120">
        <f t="shared" si="1"/>
        <v>44393588</v>
      </c>
      <c r="I17" s="414"/>
    </row>
    <row r="18" spans="1:9" x14ac:dyDescent="0.2">
      <c r="C18" s="425" t="s">
        <v>119</v>
      </c>
      <c r="D18" s="1126">
        <v>58301390</v>
      </c>
      <c r="E18" s="1119">
        <f t="shared" si="0"/>
        <v>54319859</v>
      </c>
      <c r="F18" s="1121">
        <v>46166613</v>
      </c>
      <c r="G18" s="1121">
        <v>8153246</v>
      </c>
      <c r="H18" s="1120">
        <f t="shared" si="1"/>
        <v>0</v>
      </c>
      <c r="I18" s="414"/>
    </row>
    <row r="19" spans="1:9" x14ac:dyDescent="0.2">
      <c r="C19" s="425" t="s">
        <v>120</v>
      </c>
      <c r="D19" s="1126">
        <v>41070579</v>
      </c>
      <c r="E19" s="1119">
        <f t="shared" si="0"/>
        <v>73514867</v>
      </c>
      <c r="F19" s="1121">
        <v>62025143</v>
      </c>
      <c r="G19" s="1121">
        <v>11489724</v>
      </c>
      <c r="H19" s="1120">
        <f t="shared" si="1"/>
        <v>32444288</v>
      </c>
      <c r="I19" s="414"/>
    </row>
    <row r="20" spans="1:9" x14ac:dyDescent="0.2">
      <c r="C20" s="425" t="s">
        <v>121</v>
      </c>
      <c r="D20" s="1126">
        <v>74277039</v>
      </c>
      <c r="E20" s="1119">
        <f t="shared" si="0"/>
        <v>114754930</v>
      </c>
      <c r="F20" s="1121">
        <v>95925733</v>
      </c>
      <c r="G20" s="1121">
        <v>18829197</v>
      </c>
      <c r="H20" s="1120">
        <f t="shared" si="1"/>
        <v>40477891</v>
      </c>
      <c r="I20" s="414"/>
    </row>
    <row r="21" spans="1:9" x14ac:dyDescent="0.2">
      <c r="C21" s="425" t="s">
        <v>122</v>
      </c>
      <c r="D21" s="1126">
        <v>39243598</v>
      </c>
      <c r="E21" s="1119">
        <f t="shared" si="0"/>
        <v>66513918</v>
      </c>
      <c r="F21" s="1121">
        <v>56131965</v>
      </c>
      <c r="G21" s="1121">
        <v>10381953</v>
      </c>
      <c r="H21" s="1120">
        <f t="shared" si="1"/>
        <v>27270320</v>
      </c>
      <c r="I21" s="414"/>
    </row>
    <row r="22" spans="1:9" x14ac:dyDescent="0.2">
      <c r="C22" s="425" t="s">
        <v>123</v>
      </c>
      <c r="D22" s="1126">
        <v>37311842</v>
      </c>
      <c r="E22" s="1119">
        <f t="shared" si="0"/>
        <v>86255735</v>
      </c>
      <c r="F22" s="1121">
        <v>72559071</v>
      </c>
      <c r="G22" s="1121">
        <v>13696664</v>
      </c>
      <c r="H22" s="1120">
        <f t="shared" si="1"/>
        <v>48943893</v>
      </c>
      <c r="I22" s="414"/>
    </row>
    <row r="23" spans="1:9" x14ac:dyDescent="0.2">
      <c r="C23" s="425" t="s">
        <v>124</v>
      </c>
      <c r="D23" s="1126">
        <v>22359595</v>
      </c>
      <c r="E23" s="1119">
        <f t="shared" si="0"/>
        <v>58663142</v>
      </c>
      <c r="F23" s="1121">
        <v>49207495</v>
      </c>
      <c r="G23" s="1121">
        <v>9455647</v>
      </c>
      <c r="H23" s="1120">
        <f t="shared" si="1"/>
        <v>36303547</v>
      </c>
      <c r="I23" s="414"/>
    </row>
    <row r="24" spans="1:9" x14ac:dyDescent="0.2">
      <c r="C24" s="425" t="s">
        <v>125</v>
      </c>
      <c r="D24" s="1126">
        <v>58543412</v>
      </c>
      <c r="E24" s="1119">
        <f t="shared" si="0"/>
        <v>126269775</v>
      </c>
      <c r="F24" s="1121">
        <v>105968662</v>
      </c>
      <c r="G24" s="1121">
        <v>20301113</v>
      </c>
      <c r="H24" s="1120">
        <f t="shared" si="1"/>
        <v>67726363</v>
      </c>
      <c r="I24" s="414"/>
    </row>
    <row r="25" spans="1:9" x14ac:dyDescent="0.2">
      <c r="C25" s="425" t="s">
        <v>126</v>
      </c>
      <c r="D25" s="1126">
        <v>80670606</v>
      </c>
      <c r="E25" s="1119">
        <f t="shared" si="0"/>
        <v>163135179</v>
      </c>
      <c r="F25" s="1121">
        <v>134259226</v>
      </c>
      <c r="G25" s="1121">
        <v>28875953</v>
      </c>
      <c r="H25" s="1120">
        <f t="shared" si="1"/>
        <v>82464573</v>
      </c>
      <c r="I25" s="414"/>
    </row>
    <row r="26" spans="1:9" x14ac:dyDescent="0.2">
      <c r="C26" s="425" t="s">
        <v>127</v>
      </c>
      <c r="D26" s="1126">
        <v>64926442</v>
      </c>
      <c r="E26" s="1119">
        <f t="shared" si="0"/>
        <v>160404970</v>
      </c>
      <c r="F26" s="1121">
        <v>132100460</v>
      </c>
      <c r="G26" s="1121">
        <v>28304510</v>
      </c>
      <c r="H26" s="1120">
        <f t="shared" si="1"/>
        <v>95478528</v>
      </c>
      <c r="I26" s="414"/>
    </row>
    <row r="27" spans="1:9" x14ac:dyDescent="0.2">
      <c r="C27" s="425" t="s">
        <v>128</v>
      </c>
      <c r="D27" s="1126">
        <v>43732296</v>
      </c>
      <c r="E27" s="1119">
        <f t="shared" si="0"/>
        <v>113128646</v>
      </c>
      <c r="F27" s="1121">
        <v>93998315</v>
      </c>
      <c r="G27" s="1121">
        <v>19130331</v>
      </c>
      <c r="H27" s="1120">
        <f t="shared" si="1"/>
        <v>69396350</v>
      </c>
      <c r="I27" s="414"/>
    </row>
    <row r="28" spans="1:9" ht="13.5" thickBot="1" x14ac:dyDescent="0.25">
      <c r="C28" s="426" t="s">
        <v>129</v>
      </c>
      <c r="D28" s="1127">
        <v>68797894</v>
      </c>
      <c r="E28" s="1122">
        <f t="shared" si="0"/>
        <v>160830614</v>
      </c>
      <c r="F28" s="1122">
        <v>132321961</v>
      </c>
      <c r="G28" s="1122">
        <v>28508653</v>
      </c>
      <c r="H28" s="1120">
        <f t="shared" si="1"/>
        <v>92032720</v>
      </c>
      <c r="I28" s="414"/>
    </row>
    <row r="29" spans="1:9" ht="14" thickTop="1" thickBot="1" x14ac:dyDescent="0.25">
      <c r="C29" s="427" t="s">
        <v>19</v>
      </c>
      <c r="D29" s="1128">
        <f>SUM(D6:D28)</f>
        <v>1298186563</v>
      </c>
      <c r="E29" s="1123">
        <f>SUM(E6:E28)</f>
        <v>2191657126</v>
      </c>
      <c r="F29" s="1123">
        <f>SUM(F6:F28)</f>
        <v>1824535488</v>
      </c>
      <c r="G29" s="1123">
        <f>SUM(G6:G28)</f>
        <v>367121638</v>
      </c>
      <c r="H29" s="1124">
        <f>SUM(H9:H28)+H6+H7</f>
        <v>919455977</v>
      </c>
      <c r="I29" s="414"/>
    </row>
    <row r="30" spans="1:9" x14ac:dyDescent="0.2">
      <c r="A30" s="415"/>
      <c r="B30" s="415"/>
      <c r="C30" s="414"/>
      <c r="D30" s="413"/>
      <c r="E30" s="413"/>
      <c r="F30" s="415"/>
      <c r="G30" s="428"/>
      <c r="H30" s="428"/>
      <c r="I30" s="414"/>
    </row>
    <row r="31" spans="1:9" x14ac:dyDescent="0.2">
      <c r="C31" s="429"/>
      <c r="D31" s="413"/>
      <c r="E31" s="413"/>
      <c r="F31" s="413"/>
      <c r="G31" s="430"/>
      <c r="H31" s="431"/>
      <c r="I31" s="414"/>
    </row>
  </sheetData>
  <mergeCells count="3">
    <mergeCell ref="C3:D3"/>
    <mergeCell ref="C4:C5"/>
    <mergeCell ref="F4:G4"/>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A1:V26"/>
  <sheetViews>
    <sheetView showGridLines="0" zoomScale="55" zoomScaleNormal="55" workbookViewId="0">
      <selection activeCell="C1" sqref="C1"/>
    </sheetView>
  </sheetViews>
  <sheetFormatPr defaultColWidth="9" defaultRowHeight="13" x14ac:dyDescent="0.2"/>
  <cols>
    <col min="1" max="1" width="9" style="149" customWidth="1"/>
    <col min="2" max="2" width="1.08984375" style="149" customWidth="1"/>
    <col min="3" max="3" width="4.08984375" style="225" customWidth="1"/>
    <col min="4" max="5" width="4.6328125" style="225" customWidth="1"/>
    <col min="6" max="6" width="12.6328125" style="225" customWidth="1"/>
    <col min="7" max="8" width="10.6328125" style="816" customWidth="1"/>
    <col min="9" max="9" width="5.90625" style="816" customWidth="1"/>
    <col min="10" max="10" width="10.90625" style="816" bestFit="1" customWidth="1"/>
    <col min="11" max="11" width="11.08984375" style="816" bestFit="1" customWidth="1"/>
    <col min="12" max="12" width="5.453125" style="816" customWidth="1"/>
    <col min="13" max="13" width="10.6328125" style="816" customWidth="1"/>
    <col min="14" max="14" width="10.08984375" style="816" customWidth="1"/>
    <col min="15" max="15" width="5.453125" style="816" customWidth="1"/>
    <col min="16" max="16" width="10.6328125" style="224" customWidth="1"/>
    <col min="17" max="17" width="10.08984375" style="224" customWidth="1"/>
    <col min="18" max="18" width="5.453125" style="224" customWidth="1"/>
    <col min="19" max="19" width="10.6328125" style="224" customWidth="1"/>
    <col min="20" max="20" width="10.08984375" style="224" customWidth="1"/>
    <col min="21" max="21" width="5.453125" style="224" customWidth="1"/>
    <col min="22" max="22" width="9" style="224" customWidth="1"/>
    <col min="23" max="16384" width="9" style="225"/>
  </cols>
  <sheetData>
    <row r="1" spans="1:22" s="149" customFormat="1" ht="16.5" x14ac:dyDescent="0.25">
      <c r="A1" s="149" t="s">
        <v>258</v>
      </c>
      <c r="C1" s="5" t="s">
        <v>264</v>
      </c>
      <c r="G1" s="150"/>
      <c r="I1" s="150"/>
      <c r="P1" s="152"/>
      <c r="Q1" s="152"/>
      <c r="R1" s="152"/>
      <c r="S1" s="152"/>
      <c r="T1" s="152"/>
      <c r="U1" s="152"/>
      <c r="V1" s="152"/>
    </row>
    <row r="2" spans="1:22" ht="16.5" x14ac:dyDescent="0.2">
      <c r="A2" s="149" t="s">
        <v>259</v>
      </c>
      <c r="C2" s="1289" t="s">
        <v>233</v>
      </c>
      <c r="D2" s="1289"/>
      <c r="E2" s="1289"/>
      <c r="F2" s="1289"/>
      <c r="G2" s="1289"/>
      <c r="H2" s="1289"/>
      <c r="I2" s="749"/>
      <c r="J2" s="749"/>
      <c r="K2" s="749"/>
      <c r="L2" s="749"/>
      <c r="M2" s="749"/>
      <c r="N2" s="749"/>
      <c r="O2" s="749"/>
      <c r="P2" s="750"/>
      <c r="Q2" s="750"/>
      <c r="R2" s="750"/>
      <c r="S2" s="750"/>
      <c r="T2" s="750"/>
      <c r="U2" s="750"/>
    </row>
    <row r="3" spans="1:22" ht="13.5" thickBot="1" x14ac:dyDescent="0.25">
      <c r="C3" s="751"/>
      <c r="D3" s="751"/>
      <c r="E3" s="751"/>
      <c r="F3" s="751"/>
      <c r="G3" s="749"/>
      <c r="H3" s="749"/>
      <c r="I3" s="749"/>
      <c r="J3" s="749"/>
      <c r="K3" s="749"/>
      <c r="L3" s="749"/>
      <c r="M3" s="749"/>
      <c r="N3" s="749"/>
      <c r="O3" s="749"/>
      <c r="P3" s="750"/>
      <c r="Q3" s="752"/>
      <c r="R3" s="753"/>
      <c r="S3" s="750"/>
      <c r="T3" s="752"/>
      <c r="U3" s="433" t="s">
        <v>243</v>
      </c>
    </row>
    <row r="4" spans="1:22" ht="15.75" customHeight="1" x14ac:dyDescent="0.2">
      <c r="C4" s="1337" t="s">
        <v>0</v>
      </c>
      <c r="D4" s="1338"/>
      <c r="E4" s="1338"/>
      <c r="F4" s="1339"/>
      <c r="G4" s="1311" t="s">
        <v>319</v>
      </c>
      <c r="H4" s="1305"/>
      <c r="I4" s="1310"/>
      <c r="J4" s="1309" t="s">
        <v>327</v>
      </c>
      <c r="K4" s="1305"/>
      <c r="L4" s="1310"/>
      <c r="M4" s="1309" t="s">
        <v>346</v>
      </c>
      <c r="N4" s="1306"/>
      <c r="O4" s="1312"/>
      <c r="P4" s="1305" t="s">
        <v>364</v>
      </c>
      <c r="Q4" s="1306"/>
      <c r="R4" s="1307"/>
      <c r="S4" s="1309" t="s">
        <v>365</v>
      </c>
      <c r="T4" s="1306"/>
      <c r="U4" s="1313"/>
    </row>
    <row r="5" spans="1:22" ht="16.5" customHeight="1" thickBot="1" x14ac:dyDescent="0.25">
      <c r="C5" s="1303"/>
      <c r="D5" s="1340"/>
      <c r="E5" s="1340"/>
      <c r="F5" s="1341"/>
      <c r="G5" s="754" t="s">
        <v>135</v>
      </c>
      <c r="H5" s="755" t="s">
        <v>130</v>
      </c>
      <c r="I5" s="755" t="s">
        <v>2</v>
      </c>
      <c r="J5" s="754" t="s">
        <v>135</v>
      </c>
      <c r="K5" s="755" t="s">
        <v>130</v>
      </c>
      <c r="L5" s="755" t="s">
        <v>2</v>
      </c>
      <c r="M5" s="755" t="s">
        <v>135</v>
      </c>
      <c r="N5" s="755" t="s">
        <v>130</v>
      </c>
      <c r="O5" s="756" t="s">
        <v>2</v>
      </c>
      <c r="P5" s="754" t="s">
        <v>135</v>
      </c>
      <c r="Q5" s="755" t="s">
        <v>130</v>
      </c>
      <c r="R5" s="757" t="s">
        <v>2</v>
      </c>
      <c r="S5" s="755" t="s">
        <v>135</v>
      </c>
      <c r="T5" s="755" t="s">
        <v>130</v>
      </c>
      <c r="U5" s="758" t="s">
        <v>2</v>
      </c>
    </row>
    <row r="6" spans="1:22" ht="14.25" customHeight="1" thickTop="1" x14ac:dyDescent="0.2">
      <c r="C6" s="1342" t="s">
        <v>136</v>
      </c>
      <c r="D6" s="1329" t="s">
        <v>272</v>
      </c>
      <c r="E6" s="1314" t="s">
        <v>131</v>
      </c>
      <c r="F6" s="1315"/>
      <c r="G6" s="759">
        <v>59076</v>
      </c>
      <c r="H6" s="759">
        <v>5631361</v>
      </c>
      <c r="I6" s="760">
        <v>100</v>
      </c>
      <c r="J6" s="759">
        <v>58821</v>
      </c>
      <c r="K6" s="759">
        <v>5852602</v>
      </c>
      <c r="L6" s="760">
        <f>K6/H6*100</f>
        <v>103.9287305502169</v>
      </c>
      <c r="M6" s="759">
        <v>57351</v>
      </c>
      <c r="N6" s="759">
        <v>5882460</v>
      </c>
      <c r="O6" s="761">
        <f>N6/H6*100</f>
        <v>104.45893985485924</v>
      </c>
      <c r="P6" s="762">
        <v>58143</v>
      </c>
      <c r="Q6" s="759">
        <v>6333249</v>
      </c>
      <c r="R6" s="763">
        <f>Q6/H6*100</f>
        <v>112.4639141408267</v>
      </c>
      <c r="S6" s="759">
        <v>57280</v>
      </c>
      <c r="T6" s="759">
        <v>6497000</v>
      </c>
      <c r="U6" s="764">
        <f>T6/H6*100</f>
        <v>115.37175471435768</v>
      </c>
    </row>
    <row r="7" spans="1:22" x14ac:dyDescent="0.2">
      <c r="C7" s="1343"/>
      <c r="D7" s="1330"/>
      <c r="E7" s="1316" t="s">
        <v>241</v>
      </c>
      <c r="F7" s="1317"/>
      <c r="G7" s="765">
        <v>110619</v>
      </c>
      <c r="H7" s="765">
        <v>17609210</v>
      </c>
      <c r="I7" s="766">
        <v>100</v>
      </c>
      <c r="J7" s="765">
        <v>114524</v>
      </c>
      <c r="K7" s="765">
        <v>18471282</v>
      </c>
      <c r="L7" s="766">
        <f t="shared" ref="L7:L19" si="0">K7/H7*100</f>
        <v>104.89557453173653</v>
      </c>
      <c r="M7" s="765">
        <v>117229</v>
      </c>
      <c r="N7" s="765">
        <v>18588290</v>
      </c>
      <c r="O7" s="767">
        <f t="shared" ref="O7:O19" si="1">N7/H7*100</f>
        <v>105.56004499917941</v>
      </c>
      <c r="P7" s="768">
        <v>119176</v>
      </c>
      <c r="Q7" s="765">
        <v>19086359</v>
      </c>
      <c r="R7" s="769">
        <f t="shared" ref="R7:R16" si="2">Q7/H7*100</f>
        <v>108.3885023802885</v>
      </c>
      <c r="S7" s="765">
        <v>120320</v>
      </c>
      <c r="T7" s="765">
        <v>19396000</v>
      </c>
      <c r="U7" s="770">
        <f t="shared" ref="U7:U16" si="3">T7/H7*100</f>
        <v>110.14690607926194</v>
      </c>
    </row>
    <row r="8" spans="1:22" x14ac:dyDescent="0.2">
      <c r="C8" s="1343"/>
      <c r="D8" s="1331"/>
      <c r="E8" s="1318" t="s">
        <v>330</v>
      </c>
      <c r="F8" s="1319"/>
      <c r="G8" s="771">
        <v>169695</v>
      </c>
      <c r="H8" s="771">
        <v>23240571</v>
      </c>
      <c r="I8" s="772">
        <v>100</v>
      </c>
      <c r="J8" s="773">
        <v>173345</v>
      </c>
      <c r="K8" s="771">
        <v>24323884</v>
      </c>
      <c r="L8" s="772">
        <f t="shared" si="0"/>
        <v>104.66130113584559</v>
      </c>
      <c r="M8" s="773">
        <v>174580</v>
      </c>
      <c r="N8" s="771">
        <v>24470750</v>
      </c>
      <c r="O8" s="774">
        <f t="shared" si="1"/>
        <v>105.29323913771309</v>
      </c>
      <c r="P8" s="775">
        <v>177319</v>
      </c>
      <c r="Q8" s="771">
        <v>25419608</v>
      </c>
      <c r="R8" s="776">
        <f t="shared" si="2"/>
        <v>109.37600457407007</v>
      </c>
      <c r="S8" s="773">
        <v>177600</v>
      </c>
      <c r="T8" s="771">
        <v>25893000</v>
      </c>
      <c r="U8" s="777">
        <f t="shared" si="3"/>
        <v>111.4129252676279</v>
      </c>
    </row>
    <row r="9" spans="1:22" ht="13.5" customHeight="1" x14ac:dyDescent="0.2">
      <c r="C9" s="1343"/>
      <c r="D9" s="1294" t="s">
        <v>132</v>
      </c>
      <c r="E9" s="1295"/>
      <c r="F9" s="1296"/>
      <c r="G9" s="778">
        <v>303</v>
      </c>
      <c r="H9" s="765">
        <v>117630</v>
      </c>
      <c r="I9" s="772">
        <v>100</v>
      </c>
      <c r="J9" s="778">
        <v>321</v>
      </c>
      <c r="K9" s="765">
        <v>94740</v>
      </c>
      <c r="L9" s="772">
        <f t="shared" si="0"/>
        <v>80.54067839836776</v>
      </c>
      <c r="M9" s="778">
        <v>297</v>
      </c>
      <c r="N9" s="765">
        <v>104557</v>
      </c>
      <c r="O9" s="774">
        <f t="shared" si="1"/>
        <v>88.886338519085271</v>
      </c>
      <c r="P9" s="779">
        <v>150</v>
      </c>
      <c r="Q9" s="765">
        <v>127672</v>
      </c>
      <c r="R9" s="776">
        <f t="shared" si="2"/>
        <v>108.53693785598912</v>
      </c>
      <c r="S9" s="778"/>
      <c r="T9" s="765">
        <v>111000</v>
      </c>
      <c r="U9" s="777">
        <f t="shared" si="3"/>
        <v>94.363682733996441</v>
      </c>
    </row>
    <row r="10" spans="1:22" ht="14.25" customHeight="1" thickBot="1" x14ac:dyDescent="0.25">
      <c r="C10" s="1344"/>
      <c r="D10" s="1287" t="s">
        <v>133</v>
      </c>
      <c r="E10" s="1297"/>
      <c r="F10" s="1298"/>
      <c r="G10" s="780" t="s">
        <v>220</v>
      </c>
      <c r="H10" s="781">
        <v>390379</v>
      </c>
      <c r="I10" s="782">
        <v>100</v>
      </c>
      <c r="J10" s="783" t="s">
        <v>220</v>
      </c>
      <c r="K10" s="781">
        <v>344122</v>
      </c>
      <c r="L10" s="782">
        <f t="shared" si="0"/>
        <v>88.150745813683628</v>
      </c>
      <c r="M10" s="783" t="s">
        <v>220</v>
      </c>
      <c r="N10" s="781">
        <v>390607</v>
      </c>
      <c r="O10" s="784">
        <f t="shared" si="1"/>
        <v>100.05840478099488</v>
      </c>
      <c r="P10" s="780" t="s">
        <v>220</v>
      </c>
      <c r="Q10" s="781">
        <v>354086</v>
      </c>
      <c r="R10" s="785">
        <f t="shared" si="2"/>
        <v>90.703137207687917</v>
      </c>
      <c r="S10" s="783" t="s">
        <v>220</v>
      </c>
      <c r="T10" s="781">
        <v>333000</v>
      </c>
      <c r="U10" s="786">
        <f t="shared" si="3"/>
        <v>85.301719610942186</v>
      </c>
    </row>
    <row r="11" spans="1:22" ht="14" thickTop="1" thickBot="1" x14ac:dyDescent="0.25">
      <c r="C11" s="1291" t="s">
        <v>19</v>
      </c>
      <c r="D11" s="1292"/>
      <c r="E11" s="1292"/>
      <c r="F11" s="1293"/>
      <c r="G11" s="787" t="s">
        <v>220</v>
      </c>
      <c r="H11" s="788">
        <v>23748580</v>
      </c>
      <c r="I11" s="789">
        <v>100</v>
      </c>
      <c r="J11" s="787" t="s">
        <v>220</v>
      </c>
      <c r="K11" s="788">
        <v>24762746</v>
      </c>
      <c r="L11" s="789">
        <f t="shared" si="0"/>
        <v>104.27042795821897</v>
      </c>
      <c r="M11" s="790" t="s">
        <v>220</v>
      </c>
      <c r="N11" s="788">
        <v>24965914</v>
      </c>
      <c r="O11" s="791">
        <f t="shared" si="1"/>
        <v>105.12592331836261</v>
      </c>
      <c r="P11" s="787" t="s">
        <v>220</v>
      </c>
      <c r="Q11" s="788">
        <v>25901366</v>
      </c>
      <c r="R11" s="792">
        <f t="shared" si="2"/>
        <v>109.06490409110776</v>
      </c>
      <c r="S11" s="790" t="s">
        <v>220</v>
      </c>
      <c r="T11" s="788">
        <v>26337000</v>
      </c>
      <c r="U11" s="793">
        <f t="shared" si="3"/>
        <v>110.89926218746552</v>
      </c>
    </row>
    <row r="12" spans="1:22" ht="13.5" customHeight="1" x14ac:dyDescent="0.2">
      <c r="C12" s="1332" t="s">
        <v>80</v>
      </c>
      <c r="D12" s="1333"/>
      <c r="E12" s="1320" t="s">
        <v>329</v>
      </c>
      <c r="F12" s="794" t="s">
        <v>359</v>
      </c>
      <c r="G12" s="795" t="s">
        <v>220</v>
      </c>
      <c r="H12" s="771">
        <v>110941</v>
      </c>
      <c r="I12" s="782">
        <v>100</v>
      </c>
      <c r="J12" s="796" t="s">
        <v>220</v>
      </c>
      <c r="K12" s="771">
        <v>112546</v>
      </c>
      <c r="L12" s="782">
        <f t="shared" si="0"/>
        <v>101.44671492054336</v>
      </c>
      <c r="M12" s="797" t="s">
        <v>220</v>
      </c>
      <c r="N12" s="771">
        <v>115235</v>
      </c>
      <c r="O12" s="784">
        <f t="shared" si="1"/>
        <v>103.87052577496148</v>
      </c>
      <c r="P12" s="796" t="s">
        <v>220</v>
      </c>
      <c r="Q12" s="771">
        <v>119223</v>
      </c>
      <c r="R12" s="785">
        <f t="shared" si="2"/>
        <v>107.46522926600626</v>
      </c>
      <c r="S12" s="778" t="s">
        <v>220</v>
      </c>
      <c r="T12" s="771">
        <v>120999</v>
      </c>
      <c r="U12" s="798">
        <f t="shared" si="3"/>
        <v>109.06608016873834</v>
      </c>
    </row>
    <row r="13" spans="1:22" ht="13.5" customHeight="1" x14ac:dyDescent="0.2">
      <c r="C13" s="1325"/>
      <c r="D13" s="1334"/>
      <c r="E13" s="1321"/>
      <c r="F13" s="799" t="s">
        <v>357</v>
      </c>
      <c r="G13" s="795" t="s">
        <v>220</v>
      </c>
      <c r="H13" s="765">
        <v>19</v>
      </c>
      <c r="I13" s="778" t="s">
        <v>220</v>
      </c>
      <c r="J13" s="778" t="s">
        <v>220</v>
      </c>
      <c r="K13" s="765">
        <v>4</v>
      </c>
      <c r="L13" s="778" t="s">
        <v>220</v>
      </c>
      <c r="M13" s="778" t="s">
        <v>220</v>
      </c>
      <c r="N13" s="765">
        <v>19</v>
      </c>
      <c r="O13" s="800" t="s">
        <v>220</v>
      </c>
      <c r="P13" s="779" t="s">
        <v>220</v>
      </c>
      <c r="Q13" s="765">
        <v>16</v>
      </c>
      <c r="R13" s="778" t="s">
        <v>220</v>
      </c>
      <c r="S13" s="778" t="s">
        <v>220</v>
      </c>
      <c r="T13" s="765">
        <v>1</v>
      </c>
      <c r="U13" s="801" t="s">
        <v>220</v>
      </c>
    </row>
    <row r="14" spans="1:22" x14ac:dyDescent="0.2">
      <c r="C14" s="1325"/>
      <c r="D14" s="1334"/>
      <c r="E14" s="1322"/>
      <c r="F14" s="802" t="s">
        <v>133</v>
      </c>
      <c r="G14" s="795" t="s">
        <v>220</v>
      </c>
      <c r="H14" s="765">
        <v>2803</v>
      </c>
      <c r="I14" s="772">
        <v>100</v>
      </c>
      <c r="J14" s="778" t="s">
        <v>220</v>
      </c>
      <c r="K14" s="765">
        <v>2470</v>
      </c>
      <c r="L14" s="772">
        <f t="shared" si="0"/>
        <v>88.1198715661791</v>
      </c>
      <c r="M14" s="778" t="s">
        <v>220</v>
      </c>
      <c r="N14" s="765">
        <v>2086</v>
      </c>
      <c r="O14" s="774">
        <f t="shared" si="1"/>
        <v>74.420264002854083</v>
      </c>
      <c r="P14" s="779" t="s">
        <v>220</v>
      </c>
      <c r="Q14" s="765">
        <v>2052</v>
      </c>
      <c r="R14" s="772">
        <f t="shared" si="2"/>
        <v>73.207277916518024</v>
      </c>
      <c r="S14" s="778" t="s">
        <v>220</v>
      </c>
      <c r="T14" s="765">
        <v>3000</v>
      </c>
      <c r="U14" s="770">
        <f t="shared" si="3"/>
        <v>107.02818408847664</v>
      </c>
    </row>
    <row r="15" spans="1:22" x14ac:dyDescent="0.2">
      <c r="C15" s="1335"/>
      <c r="D15" s="1336"/>
      <c r="E15" s="1294" t="s">
        <v>303</v>
      </c>
      <c r="F15" s="1308"/>
      <c r="G15" s="795" t="s">
        <v>220</v>
      </c>
      <c r="H15" s="803">
        <v>1864</v>
      </c>
      <c r="I15" s="772" t="s">
        <v>308</v>
      </c>
      <c r="J15" s="778" t="s">
        <v>220</v>
      </c>
      <c r="K15" s="803">
        <v>6056</v>
      </c>
      <c r="L15" s="772" t="s">
        <v>307</v>
      </c>
      <c r="M15" s="778" t="s">
        <v>220</v>
      </c>
      <c r="N15" s="765">
        <v>6246</v>
      </c>
      <c r="O15" s="774" t="s">
        <v>308</v>
      </c>
      <c r="P15" s="779" t="s">
        <v>220</v>
      </c>
      <c r="Q15" s="765">
        <v>8704</v>
      </c>
      <c r="R15" s="772" t="s">
        <v>223</v>
      </c>
      <c r="S15" s="778" t="s">
        <v>220</v>
      </c>
      <c r="T15" s="765">
        <v>8000</v>
      </c>
      <c r="U15" s="770" t="s">
        <v>308</v>
      </c>
    </row>
    <row r="16" spans="1:22" ht="13.5" customHeight="1" x14ac:dyDescent="0.2">
      <c r="C16" s="1323" t="s">
        <v>137</v>
      </c>
      <c r="D16" s="1324"/>
      <c r="E16" s="1285" t="s">
        <v>359</v>
      </c>
      <c r="F16" s="1286"/>
      <c r="G16" s="795" t="s">
        <v>220</v>
      </c>
      <c r="H16" s="765">
        <v>2100601</v>
      </c>
      <c r="I16" s="772">
        <v>100</v>
      </c>
      <c r="J16" s="778" t="s">
        <v>220</v>
      </c>
      <c r="K16" s="765">
        <v>2003006</v>
      </c>
      <c r="L16" s="772">
        <f t="shared" si="0"/>
        <v>95.353948703252073</v>
      </c>
      <c r="M16" s="778" t="s">
        <v>220</v>
      </c>
      <c r="N16" s="765">
        <v>2125644</v>
      </c>
      <c r="O16" s="774">
        <f t="shared" si="1"/>
        <v>101.19218261821258</v>
      </c>
      <c r="P16" s="779" t="s">
        <v>220</v>
      </c>
      <c r="Q16" s="765">
        <v>2297131</v>
      </c>
      <c r="R16" s="772">
        <f t="shared" si="2"/>
        <v>109.35589386085221</v>
      </c>
      <c r="S16" s="778" t="s">
        <v>220</v>
      </c>
      <c r="T16" s="765">
        <v>2097998</v>
      </c>
      <c r="U16" s="777">
        <f t="shared" si="3"/>
        <v>99.876083082889139</v>
      </c>
    </row>
    <row r="17" spans="3:21" ht="13.5" customHeight="1" x14ac:dyDescent="0.2">
      <c r="C17" s="1325"/>
      <c r="D17" s="1326"/>
      <c r="E17" s="1294" t="s">
        <v>357</v>
      </c>
      <c r="F17" s="1308"/>
      <c r="G17" s="795" t="s">
        <v>220</v>
      </c>
      <c r="H17" s="765">
        <v>0</v>
      </c>
      <c r="I17" s="778" t="s">
        <v>220</v>
      </c>
      <c r="J17" s="778" t="s">
        <v>220</v>
      </c>
      <c r="K17" s="765">
        <v>0</v>
      </c>
      <c r="L17" s="778" t="s">
        <v>220</v>
      </c>
      <c r="M17" s="778" t="s">
        <v>220</v>
      </c>
      <c r="N17" s="765">
        <v>9</v>
      </c>
      <c r="O17" s="800" t="s">
        <v>220</v>
      </c>
      <c r="P17" s="779" t="s">
        <v>220</v>
      </c>
      <c r="Q17" s="765">
        <v>27</v>
      </c>
      <c r="R17" s="778" t="s">
        <v>220</v>
      </c>
      <c r="S17" s="778" t="s">
        <v>220</v>
      </c>
      <c r="T17" s="765">
        <v>1</v>
      </c>
      <c r="U17" s="801" t="s">
        <v>220</v>
      </c>
    </row>
    <row r="18" spans="3:21" x14ac:dyDescent="0.2">
      <c r="C18" s="1327"/>
      <c r="D18" s="1328"/>
      <c r="E18" s="1294" t="s">
        <v>133</v>
      </c>
      <c r="F18" s="1308"/>
      <c r="G18" s="795" t="s">
        <v>220</v>
      </c>
      <c r="H18" s="765">
        <v>9</v>
      </c>
      <c r="I18" s="772">
        <v>100</v>
      </c>
      <c r="J18" s="778" t="s">
        <v>220</v>
      </c>
      <c r="K18" s="765">
        <v>0</v>
      </c>
      <c r="L18" s="772" t="s">
        <v>308</v>
      </c>
      <c r="M18" s="778" t="s">
        <v>220</v>
      </c>
      <c r="N18" s="765">
        <v>27</v>
      </c>
      <c r="O18" s="774" t="s">
        <v>308</v>
      </c>
      <c r="P18" s="779" t="s">
        <v>220</v>
      </c>
      <c r="Q18" s="765">
        <v>85</v>
      </c>
      <c r="R18" s="772" t="s">
        <v>223</v>
      </c>
      <c r="S18" s="778" t="s">
        <v>220</v>
      </c>
      <c r="T18" s="765">
        <v>1</v>
      </c>
      <c r="U18" s="777" t="s">
        <v>223</v>
      </c>
    </row>
    <row r="19" spans="3:21" ht="13.5" customHeight="1" x14ac:dyDescent="0.2">
      <c r="C19" s="1299" t="s">
        <v>134</v>
      </c>
      <c r="D19" s="1300"/>
      <c r="E19" s="1285" t="s">
        <v>359</v>
      </c>
      <c r="F19" s="1286"/>
      <c r="G19" s="795" t="s">
        <v>220</v>
      </c>
      <c r="H19" s="765">
        <v>14112</v>
      </c>
      <c r="I19" s="772">
        <v>100</v>
      </c>
      <c r="J19" s="778" t="s">
        <v>220</v>
      </c>
      <c r="K19" s="765">
        <v>9209</v>
      </c>
      <c r="L19" s="772">
        <f t="shared" si="0"/>
        <v>65.256519274376416</v>
      </c>
      <c r="M19" s="778" t="s">
        <v>220</v>
      </c>
      <c r="N19" s="765">
        <v>9073</v>
      </c>
      <c r="O19" s="774">
        <f t="shared" si="1"/>
        <v>64.292800453514744</v>
      </c>
      <c r="P19" s="779" t="s">
        <v>220</v>
      </c>
      <c r="Q19" s="765">
        <v>13087</v>
      </c>
      <c r="R19" s="772">
        <f>Q19/H19*100</f>
        <v>92.73667800453515</v>
      </c>
      <c r="S19" s="778" t="s">
        <v>220</v>
      </c>
      <c r="T19" s="765">
        <v>11998</v>
      </c>
      <c r="U19" s="804">
        <f>T19/H19*100</f>
        <v>85.019841269841265</v>
      </c>
    </row>
    <row r="20" spans="3:21" ht="13.5" customHeight="1" x14ac:dyDescent="0.2">
      <c r="C20" s="1301"/>
      <c r="D20" s="1302"/>
      <c r="E20" s="1294" t="s">
        <v>357</v>
      </c>
      <c r="F20" s="1308"/>
      <c r="G20" s="795" t="s">
        <v>220</v>
      </c>
      <c r="H20" s="765">
        <v>0</v>
      </c>
      <c r="I20" s="778" t="s">
        <v>220</v>
      </c>
      <c r="J20" s="778" t="s">
        <v>220</v>
      </c>
      <c r="K20" s="765">
        <v>0</v>
      </c>
      <c r="L20" s="778" t="s">
        <v>220</v>
      </c>
      <c r="M20" s="778" t="s">
        <v>220</v>
      </c>
      <c r="N20" s="765">
        <v>0</v>
      </c>
      <c r="O20" s="800" t="s">
        <v>220</v>
      </c>
      <c r="P20" s="779" t="s">
        <v>220</v>
      </c>
      <c r="Q20" s="765">
        <v>0</v>
      </c>
      <c r="R20" s="778" t="s">
        <v>220</v>
      </c>
      <c r="S20" s="778" t="s">
        <v>220</v>
      </c>
      <c r="T20" s="765">
        <v>1</v>
      </c>
      <c r="U20" s="801" t="s">
        <v>220</v>
      </c>
    </row>
    <row r="21" spans="3:21" ht="13.5" thickBot="1" x14ac:dyDescent="0.25">
      <c r="C21" s="1303"/>
      <c r="D21" s="1304"/>
      <c r="E21" s="1287" t="s">
        <v>133</v>
      </c>
      <c r="F21" s="1288"/>
      <c r="G21" s="780" t="s">
        <v>220</v>
      </c>
      <c r="H21" s="781">
        <v>0</v>
      </c>
      <c r="I21" s="772">
        <v>100</v>
      </c>
      <c r="J21" s="780" t="s">
        <v>220</v>
      </c>
      <c r="K21" s="781">
        <v>0</v>
      </c>
      <c r="L21" s="805" t="s">
        <v>308</v>
      </c>
      <c r="M21" s="783" t="s">
        <v>220</v>
      </c>
      <c r="N21" s="781">
        <v>0</v>
      </c>
      <c r="O21" s="806" t="s">
        <v>308</v>
      </c>
      <c r="P21" s="780" t="s">
        <v>220</v>
      </c>
      <c r="Q21" s="781">
        <v>0</v>
      </c>
      <c r="R21" s="776" t="s">
        <v>308</v>
      </c>
      <c r="S21" s="783" t="s">
        <v>220</v>
      </c>
      <c r="T21" s="781">
        <v>1</v>
      </c>
      <c r="U21" s="807" t="s">
        <v>308</v>
      </c>
    </row>
    <row r="22" spans="3:21" ht="14" thickTop="1" thickBot="1" x14ac:dyDescent="0.25">
      <c r="C22" s="1291" t="s">
        <v>46</v>
      </c>
      <c r="D22" s="1292"/>
      <c r="E22" s="1292"/>
      <c r="F22" s="1293"/>
      <c r="G22" s="787" t="s">
        <v>308</v>
      </c>
      <c r="H22" s="788">
        <f>SUM(H11:H21)</f>
        <v>25978929</v>
      </c>
      <c r="I22" s="789">
        <v>100</v>
      </c>
      <c r="J22" s="787" t="s">
        <v>308</v>
      </c>
      <c r="K22" s="788">
        <f>SUM(K11:K21)</f>
        <v>26896037</v>
      </c>
      <c r="L22" s="789">
        <f>K22/H22*100</f>
        <v>103.53019941661184</v>
      </c>
      <c r="M22" s="790" t="s">
        <v>308</v>
      </c>
      <c r="N22" s="788">
        <f>SUM(N11:N21)</f>
        <v>27224253</v>
      </c>
      <c r="O22" s="791">
        <f>N22/H22*100</f>
        <v>104.79359253031562</v>
      </c>
      <c r="P22" s="787" t="s">
        <v>308</v>
      </c>
      <c r="Q22" s="788">
        <f>SUM(Q11:Q21)</f>
        <v>28341691</v>
      </c>
      <c r="R22" s="792">
        <f>Q22/H22*100</f>
        <v>109.09491688437194</v>
      </c>
      <c r="S22" s="790" t="s">
        <v>308</v>
      </c>
      <c r="T22" s="788">
        <f>SUM(T11:T21)</f>
        <v>28579000</v>
      </c>
      <c r="U22" s="793">
        <f>T22/H22*100</f>
        <v>110.00838410236233</v>
      </c>
    </row>
    <row r="23" spans="3:21" x14ac:dyDescent="0.2">
      <c r="C23" s="808"/>
      <c r="D23" s="808"/>
      <c r="E23" s="808"/>
      <c r="F23" s="808"/>
      <c r="G23" s="809"/>
      <c r="H23" s="809"/>
      <c r="I23" s="809"/>
      <c r="J23" s="810"/>
      <c r="K23" s="810"/>
      <c r="L23" s="810"/>
      <c r="M23" s="811"/>
      <c r="N23" s="811"/>
      <c r="O23" s="811"/>
      <c r="P23" s="812"/>
      <c r="Q23" s="812"/>
      <c r="R23" s="812"/>
      <c r="S23" s="812"/>
      <c r="T23" s="812"/>
      <c r="U23" s="812"/>
    </row>
    <row r="24" spans="3:21" x14ac:dyDescent="0.2">
      <c r="C24" s="1290" t="s">
        <v>304</v>
      </c>
      <c r="D24" s="1290"/>
      <c r="E24" s="1290"/>
      <c r="F24" s="1290"/>
      <c r="G24" s="1290"/>
      <c r="H24" s="1290"/>
      <c r="I24" s="1290"/>
      <c r="J24" s="1290"/>
      <c r="K24" s="1290"/>
      <c r="L24" s="1290"/>
      <c r="M24" s="1290"/>
      <c r="N24" s="1290"/>
      <c r="O24" s="1290"/>
      <c r="P24" s="1290"/>
      <c r="R24" s="812"/>
      <c r="S24" s="812"/>
      <c r="T24" s="812"/>
      <c r="U24" s="813"/>
    </row>
    <row r="25" spans="3:21" x14ac:dyDescent="0.2">
      <c r="C25" s="751" t="s">
        <v>309</v>
      </c>
      <c r="D25" s="751"/>
      <c r="E25" s="751"/>
      <c r="F25" s="751"/>
      <c r="G25" s="749"/>
      <c r="H25" s="749"/>
      <c r="I25" s="749"/>
      <c r="J25" s="749"/>
      <c r="K25" s="749"/>
      <c r="L25" s="749"/>
      <c r="M25" s="749"/>
      <c r="N25" s="749"/>
      <c r="O25" s="814"/>
      <c r="P25" s="750"/>
      <c r="Q25" s="750"/>
      <c r="R25" s="750"/>
      <c r="S25" s="750"/>
      <c r="T25" s="815"/>
      <c r="U25" s="750"/>
    </row>
    <row r="26" spans="3:21" x14ac:dyDescent="0.2">
      <c r="C26" s="225" t="s">
        <v>328</v>
      </c>
    </row>
  </sheetData>
  <mergeCells count="28">
    <mergeCell ref="D6:D8"/>
    <mergeCell ref="C12:D15"/>
    <mergeCell ref="E18:F18"/>
    <mergeCell ref="C4:F5"/>
    <mergeCell ref="C6:C10"/>
    <mergeCell ref="E15:F15"/>
    <mergeCell ref="E16:F16"/>
    <mergeCell ref="S4:U4"/>
    <mergeCell ref="E6:F6"/>
    <mergeCell ref="E7:F7"/>
    <mergeCell ref="E8:F8"/>
    <mergeCell ref="E12:E14"/>
    <mergeCell ref="E19:F19"/>
    <mergeCell ref="E21:F21"/>
    <mergeCell ref="C2:H2"/>
    <mergeCell ref="C24:P24"/>
    <mergeCell ref="C22:F22"/>
    <mergeCell ref="D9:F9"/>
    <mergeCell ref="D10:F10"/>
    <mergeCell ref="C11:F11"/>
    <mergeCell ref="C19:D21"/>
    <mergeCell ref="P4:R4"/>
    <mergeCell ref="E20:F20"/>
    <mergeCell ref="E17:F17"/>
    <mergeCell ref="J4:L4"/>
    <mergeCell ref="G4:I4"/>
    <mergeCell ref="M4:O4"/>
    <mergeCell ref="C16:D18"/>
  </mergeCells>
  <phoneticPr fontId="2"/>
  <printOptions horizontalCentered="1" verticalCentered="1"/>
  <pageMargins left="0.25" right="0.25" top="0.75" bottom="0.75" header="0.3" footer="0.3"/>
  <pageSetup paperSize="9" scale="81" orientation="portrait" blackAndWhite="1" r:id="rId1"/>
  <headerFooter alignWithMargins="0"/>
  <ignoredErrors>
    <ignoredError sqref="I11 L11 O11 R11" formulaRange="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PresentationFormat/>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2-（１）財政状況の推移</vt:lpstr>
      <vt:lpstr>2-（２）目的別決算状況</vt:lpstr>
      <vt:lpstr> 2-（３）性質別決算状況</vt:lpstr>
      <vt:lpstr>2-（４）国民健康保険決算状況</vt:lpstr>
      <vt:lpstr>2-（５）介護保険決算状況</vt:lpstr>
      <vt:lpstr>2-（６）後期高齢者医療決算状況</vt:lpstr>
      <vt:lpstr>2-（7）都区財政調整</vt:lpstr>
      <vt:lpstr>2-（８）都区財政調整区別算定結果</vt:lpstr>
      <vt:lpstr>2-（９）特別区税の推移</vt:lpstr>
      <vt:lpstr>2-（１０）区民税負担額・区経費の推移</vt:lpstr>
      <vt:lpstr>2-（１１）軽自動車課税台数の推移</vt:lpstr>
      <vt:lpstr>2-（１２）特別区たばこ税の推移</vt:lpstr>
      <vt:lpstr>2-（１３）国税・都税・特別区税</vt:lpstr>
      <vt:lpstr>2-（１４）墨田区の国税の推移</vt:lpstr>
      <vt:lpstr>2-（１５）墨田区の都税の推移</vt:lpstr>
      <vt:lpstr>2-（１６）区有財産の推移</vt:lpstr>
      <vt:lpstr>' 2-（３）性質別決算状況'!Print_Area</vt:lpstr>
      <vt:lpstr>'2-（１）財政状況の推移'!Print_Area</vt:lpstr>
      <vt:lpstr>'2-（２）目的別決算状況'!Print_Area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Windowsユーザー</cp:lastModifiedBy>
  <cp:revision>0</cp:revision>
  <dcterms:modified xsi:type="dcterms:W3CDTF">2024-10-27T08:08:02Z</dcterms:modified>
</cp:coreProperties>
</file>