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24226"/>
  <xr:revisionPtr revIDLastSave="0" documentId="13_ncr:1_{70EA154D-E7AD-4EA0-948F-E6CC927CEA47}" xr6:coauthVersionLast="47" xr6:coauthVersionMax="47" xr10:uidLastSave="{00000000-0000-0000-0000-000000000000}"/>
  <bookViews>
    <workbookView xWindow="-120" yWindow="-120" windowWidth="29040" windowHeight="17520" tabRatio="883" xr2:uid="{7FD1A6AA-55FD-438B-AE66-9CA441901F95}"/>
  </bookViews>
  <sheets>
    <sheet name="2-（１）財政状況の推移 (2)" sheetId="34" r:id="rId1"/>
    <sheet name="2-（２）目的別決算状況 (2)" sheetId="35" r:id="rId2"/>
    <sheet name=" 2-（３）性質別決算状況 (2)" sheetId="36" r:id="rId3"/>
    <sheet name="2-（４）国民健康保険決算状況" sheetId="7" r:id="rId4"/>
    <sheet name="2-（５）介護保険決算状況" sheetId="9" r:id="rId5"/>
    <sheet name="2-（６）後期高齢者医療決算状況" sheetId="27" r:id="rId6"/>
    <sheet name="2-（7）都区財政調整" sheetId="37" r:id="rId7"/>
    <sheet name="2-（８）都区財政調整区別算定結果 " sheetId="38" r:id="rId8"/>
    <sheet name="2-（９）特別区税の推移" sheetId="12" r:id="rId9"/>
    <sheet name="2-（１０）区民税負担額・区経費の推移" sheetId="13" r:id="rId10"/>
    <sheet name="2-（１１）軽自動車課税台数の推移" sheetId="14" r:id="rId11"/>
    <sheet name="2-（１２）特別区たばこ税の推移" sheetId="15" r:id="rId12"/>
    <sheet name="2-（１３）国税・都税・特別区税" sheetId="16" r:id="rId13"/>
    <sheet name="2-（１４）墨田区の国税の推移" sheetId="17" r:id="rId14"/>
    <sheet name="2-（１５）墨田区の都税の推移" sheetId="18" r:id="rId15"/>
    <sheet name="2-（１６）区有財産の推移" sheetId="19" r:id="rId16"/>
  </sheets>
  <definedNames>
    <definedName name="_xlnm.Print_Area" localSheetId="2">' 2-（３）性質別決算状況 (2)'!$C$2:$X$52</definedName>
    <definedName name="_xlnm.Print_Area" localSheetId="0">'2-（１）財政状況の推移 (2)'!$C$2:$N$49</definedName>
    <definedName name="_xlnm.Print_Area" localSheetId="1">'2-（２）目的別決算状況 (2)'!$C$2:$T$43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36" l="1"/>
  <c r="S39" i="35"/>
  <c r="S30" i="35"/>
  <c r="O18" i="27"/>
  <c r="O17" i="27"/>
  <c r="O10" i="27"/>
  <c r="O9" i="27"/>
  <c r="O8" i="27"/>
  <c r="O7" i="27"/>
  <c r="O6" i="27"/>
  <c r="K20" i="18"/>
  <c r="I20" i="18"/>
  <c r="J20" i="18"/>
  <c r="G20" i="18"/>
  <c r="H20" i="18"/>
  <c r="E20" i="18"/>
  <c r="N20" i="18"/>
  <c r="N15" i="18"/>
  <c r="L15" i="18"/>
  <c r="J15" i="18"/>
  <c r="H15" i="18"/>
  <c r="N14" i="18"/>
  <c r="L14" i="18"/>
  <c r="J14" i="18"/>
  <c r="H14" i="18"/>
  <c r="N13" i="18"/>
  <c r="L13" i="18"/>
  <c r="J13" i="18"/>
  <c r="H13" i="18"/>
  <c r="N12" i="18"/>
  <c r="L12" i="18"/>
  <c r="J12" i="18"/>
  <c r="H12" i="18"/>
  <c r="N11" i="18"/>
  <c r="L11" i="18"/>
  <c r="J11" i="18"/>
  <c r="H11" i="18"/>
  <c r="N10" i="18"/>
  <c r="L10" i="18"/>
  <c r="J10" i="18"/>
  <c r="H10" i="18"/>
  <c r="N9" i="18"/>
  <c r="L9" i="18"/>
  <c r="J9" i="18"/>
  <c r="H9" i="18"/>
  <c r="N8" i="18"/>
  <c r="L8" i="18"/>
  <c r="J8" i="18"/>
  <c r="H8" i="18"/>
  <c r="N7" i="18"/>
  <c r="L7" i="18"/>
  <c r="J7" i="18"/>
  <c r="H7" i="18"/>
  <c r="N6" i="18"/>
  <c r="L6" i="18"/>
  <c r="J6" i="18"/>
  <c r="H6" i="18"/>
  <c r="N16" i="17"/>
  <c r="O16" i="17"/>
  <c r="L16" i="17"/>
  <c r="M16" i="17"/>
  <c r="J16" i="17"/>
  <c r="K16" i="17"/>
  <c r="H16" i="17"/>
  <c r="F16" i="17"/>
  <c r="I16" i="17"/>
  <c r="O15" i="17"/>
  <c r="M15" i="17"/>
  <c r="K15" i="17"/>
  <c r="I15" i="17"/>
  <c r="O14" i="17"/>
  <c r="M14" i="17"/>
  <c r="K14" i="17"/>
  <c r="I14" i="17"/>
  <c r="O13" i="17"/>
  <c r="M13" i="17"/>
  <c r="K13" i="17"/>
  <c r="I13" i="17"/>
  <c r="O12" i="17"/>
  <c r="M12" i="17"/>
  <c r="K12" i="17"/>
  <c r="I12" i="17"/>
  <c r="O11" i="17"/>
  <c r="M11" i="17"/>
  <c r="K11" i="17"/>
  <c r="I11" i="17"/>
  <c r="O10" i="17"/>
  <c r="M10" i="17"/>
  <c r="K10" i="17"/>
  <c r="I10" i="17"/>
  <c r="O9" i="17"/>
  <c r="M9" i="17"/>
  <c r="K9" i="17"/>
  <c r="I9" i="17"/>
  <c r="O8" i="17"/>
  <c r="M8" i="17"/>
  <c r="K8" i="17"/>
  <c r="I8" i="17"/>
  <c r="O7" i="17"/>
  <c r="M7" i="17"/>
  <c r="K7" i="17"/>
  <c r="I7" i="17"/>
  <c r="O6" i="17"/>
  <c r="M6" i="17"/>
  <c r="K6" i="17"/>
  <c r="I6" i="17"/>
  <c r="P9" i="16"/>
  <c r="Q8" i="16"/>
  <c r="M9" i="16"/>
  <c r="J9" i="16"/>
  <c r="G9" i="16"/>
  <c r="I9" i="16"/>
  <c r="D9" i="16"/>
  <c r="O9" i="16"/>
  <c r="R8" i="16"/>
  <c r="O8" i="16"/>
  <c r="N8" i="16"/>
  <c r="L8" i="16"/>
  <c r="K8" i="16"/>
  <c r="I8" i="16"/>
  <c r="H8" i="16"/>
  <c r="R7" i="16"/>
  <c r="O7" i="16"/>
  <c r="N7" i="16"/>
  <c r="L7" i="16"/>
  <c r="K7" i="16"/>
  <c r="I7" i="16"/>
  <c r="H7" i="16"/>
  <c r="O6" i="16"/>
  <c r="N6" i="16"/>
  <c r="N9" i="16"/>
  <c r="L6" i="16"/>
  <c r="K6" i="16"/>
  <c r="K9" i="16"/>
  <c r="I6" i="16"/>
  <c r="H6" i="16"/>
  <c r="H9" i="16"/>
  <c r="L8" i="14"/>
  <c r="M8" i="14"/>
  <c r="J8" i="14"/>
  <c r="K8" i="14"/>
  <c r="H8" i="14"/>
  <c r="I8" i="14"/>
  <c r="F8" i="14"/>
  <c r="G8" i="14"/>
  <c r="D8" i="14"/>
  <c r="M7" i="14"/>
  <c r="K7" i="14"/>
  <c r="I7" i="14"/>
  <c r="G7" i="14"/>
  <c r="M6" i="14"/>
  <c r="K6" i="14"/>
  <c r="I6" i="14"/>
  <c r="G6" i="14"/>
  <c r="N9" i="13"/>
  <c r="L9" i="13"/>
  <c r="J9" i="13"/>
  <c r="H9" i="13"/>
  <c r="N8" i="13"/>
  <c r="L8" i="13"/>
  <c r="J8" i="13"/>
  <c r="H8" i="13"/>
  <c r="N7" i="13"/>
  <c r="L7" i="13"/>
  <c r="J7" i="13"/>
  <c r="H7" i="13"/>
  <c r="N6" i="13"/>
  <c r="L6" i="13"/>
  <c r="J6" i="13"/>
  <c r="H6" i="13"/>
  <c r="T22" i="12"/>
  <c r="U22" i="12"/>
  <c r="N22" i="12"/>
  <c r="O22" i="12"/>
  <c r="K22" i="12"/>
  <c r="L22" i="12"/>
  <c r="H22" i="12"/>
  <c r="R22" i="12"/>
  <c r="U19" i="12"/>
  <c r="R19" i="12"/>
  <c r="O19" i="12"/>
  <c r="L19" i="12"/>
  <c r="U16" i="12"/>
  <c r="R16" i="12"/>
  <c r="O16" i="12"/>
  <c r="L16" i="12"/>
  <c r="U14" i="12"/>
  <c r="R14" i="12"/>
  <c r="O14" i="12"/>
  <c r="L14" i="12"/>
  <c r="U12" i="12"/>
  <c r="R12" i="12"/>
  <c r="O12" i="12"/>
  <c r="L12" i="12"/>
  <c r="U11" i="12"/>
  <c r="R11" i="12"/>
  <c r="O11" i="12"/>
  <c r="L11" i="12"/>
  <c r="U10" i="12"/>
  <c r="R10" i="12"/>
  <c r="O10" i="12"/>
  <c r="L10" i="12"/>
  <c r="U9" i="12"/>
  <c r="R9" i="12"/>
  <c r="O9" i="12"/>
  <c r="L9" i="12"/>
  <c r="U8" i="12"/>
  <c r="R8" i="12"/>
  <c r="O8" i="12"/>
  <c r="L8" i="12"/>
  <c r="U7" i="12"/>
  <c r="R7" i="12"/>
  <c r="O7" i="12"/>
  <c r="L7" i="12"/>
  <c r="U6" i="12"/>
  <c r="R6" i="12"/>
  <c r="O6" i="12"/>
  <c r="L6" i="12"/>
  <c r="G29" i="38"/>
  <c r="F29" i="38"/>
  <c r="D29" i="38"/>
  <c r="E28" i="38"/>
  <c r="H28" i="38"/>
  <c r="E27" i="38"/>
  <c r="H27" i="38"/>
  <c r="E26" i="38"/>
  <c r="H26" i="38"/>
  <c r="E25" i="38"/>
  <c r="H25" i="38"/>
  <c r="E24" i="38"/>
  <c r="H24" i="38"/>
  <c r="E23" i="38"/>
  <c r="H23" i="38"/>
  <c r="E22" i="38"/>
  <c r="H22" i="38"/>
  <c r="E21" i="38"/>
  <c r="H21" i="38"/>
  <c r="E20" i="38"/>
  <c r="H20" i="38"/>
  <c r="E19" i="38"/>
  <c r="H19" i="38"/>
  <c r="E18" i="38"/>
  <c r="H18" i="38"/>
  <c r="E17" i="38"/>
  <c r="H17" i="38"/>
  <c r="E16" i="38"/>
  <c r="H16" i="38"/>
  <c r="E15" i="38"/>
  <c r="H15" i="38"/>
  <c r="E14" i="38"/>
  <c r="H14" i="38"/>
  <c r="E13" i="38"/>
  <c r="H13" i="38"/>
  <c r="E12" i="38"/>
  <c r="H12" i="38"/>
  <c r="E11" i="38"/>
  <c r="H11" i="38"/>
  <c r="E10" i="38"/>
  <c r="H10" i="38"/>
  <c r="E9" i="38"/>
  <c r="H9" i="38"/>
  <c r="E8" i="38"/>
  <c r="H8" i="38"/>
  <c r="E7" i="38"/>
  <c r="H7" i="38"/>
  <c r="E6" i="38"/>
  <c r="H6" i="38"/>
  <c r="J46" i="37"/>
  <c r="J42" i="37"/>
  <c r="J36" i="37"/>
  <c r="J30" i="37"/>
  <c r="J10" i="37"/>
  <c r="J19" i="37"/>
  <c r="J25" i="37"/>
  <c r="J27" i="37"/>
  <c r="J31" i="37"/>
  <c r="E50" i="36"/>
  <c r="F38" i="36"/>
  <c r="F48" i="36"/>
  <c r="X48" i="36"/>
  <c r="T48" i="36"/>
  <c r="P48" i="36"/>
  <c r="L48" i="36"/>
  <c r="X47" i="36"/>
  <c r="T47" i="36"/>
  <c r="P47" i="36"/>
  <c r="L47" i="36"/>
  <c r="X45" i="36"/>
  <c r="T45" i="36"/>
  <c r="P45" i="36"/>
  <c r="L45" i="36"/>
  <c r="X44" i="36"/>
  <c r="T44" i="36"/>
  <c r="P44" i="36"/>
  <c r="L44" i="36"/>
  <c r="F44" i="36"/>
  <c r="X43" i="36"/>
  <c r="T43" i="36"/>
  <c r="P43" i="36"/>
  <c r="L43" i="36"/>
  <c r="X42" i="36"/>
  <c r="T42" i="36"/>
  <c r="P42" i="36"/>
  <c r="L42" i="36"/>
  <c r="U41" i="36"/>
  <c r="X41" i="36"/>
  <c r="Q41" i="36"/>
  <c r="T41" i="36"/>
  <c r="M41" i="36"/>
  <c r="P41" i="36"/>
  <c r="L41" i="36"/>
  <c r="I41" i="36"/>
  <c r="X38" i="36"/>
  <c r="T38" i="36"/>
  <c r="P38" i="36"/>
  <c r="L38" i="36"/>
  <c r="U37" i="36"/>
  <c r="X37" i="36"/>
  <c r="T37" i="36"/>
  <c r="Q37" i="36"/>
  <c r="P37" i="36"/>
  <c r="M37" i="36"/>
  <c r="M50" i="36"/>
  <c r="I37" i="36"/>
  <c r="L37" i="36"/>
  <c r="X36" i="36"/>
  <c r="T36" i="36"/>
  <c r="P36" i="36"/>
  <c r="L36" i="36"/>
  <c r="X35" i="36"/>
  <c r="T35" i="36"/>
  <c r="P35" i="36"/>
  <c r="L35" i="36"/>
  <c r="X34" i="36"/>
  <c r="T34" i="36"/>
  <c r="P34" i="36"/>
  <c r="L34" i="36"/>
  <c r="F34" i="36"/>
  <c r="U29" i="36"/>
  <c r="V25" i="36"/>
  <c r="T29" i="36"/>
  <c r="M29" i="36"/>
  <c r="N18" i="36"/>
  <c r="I29" i="36"/>
  <c r="J20" i="36"/>
  <c r="L29" i="36"/>
  <c r="G29" i="36"/>
  <c r="X28" i="36"/>
  <c r="T28" i="36"/>
  <c r="R28" i="36"/>
  <c r="P28" i="36"/>
  <c r="L28" i="36"/>
  <c r="F28" i="36"/>
  <c r="X27" i="36"/>
  <c r="V27" i="36"/>
  <c r="T27" i="36"/>
  <c r="R27" i="36"/>
  <c r="P27" i="36"/>
  <c r="L27" i="36"/>
  <c r="J27" i="36"/>
  <c r="F27" i="36"/>
  <c r="X26" i="36"/>
  <c r="V26" i="36"/>
  <c r="T26" i="36"/>
  <c r="R26" i="36"/>
  <c r="P26" i="36"/>
  <c r="L26" i="36"/>
  <c r="J26" i="36"/>
  <c r="F26" i="36"/>
  <c r="X25" i="36"/>
  <c r="T25" i="36"/>
  <c r="R25" i="36"/>
  <c r="P25" i="36"/>
  <c r="L25" i="36"/>
  <c r="J25" i="36"/>
  <c r="F25" i="36"/>
  <c r="X24" i="36"/>
  <c r="V24" i="36"/>
  <c r="T24" i="36"/>
  <c r="R24" i="36"/>
  <c r="P24" i="36"/>
  <c r="L24" i="36"/>
  <c r="J24" i="36"/>
  <c r="F24" i="36"/>
  <c r="X23" i="36"/>
  <c r="T23" i="36"/>
  <c r="R23" i="36"/>
  <c r="P23" i="36"/>
  <c r="L23" i="36"/>
  <c r="J23" i="36"/>
  <c r="F23" i="36"/>
  <c r="X22" i="36"/>
  <c r="V22" i="36"/>
  <c r="T22" i="36"/>
  <c r="R22" i="36"/>
  <c r="P22" i="36"/>
  <c r="L22" i="36"/>
  <c r="J22" i="36"/>
  <c r="F22" i="36"/>
  <c r="X21" i="36"/>
  <c r="V21" i="36"/>
  <c r="T21" i="36"/>
  <c r="R21" i="36"/>
  <c r="P21" i="36"/>
  <c r="L21" i="36"/>
  <c r="J21" i="36"/>
  <c r="F21" i="36"/>
  <c r="X20" i="36"/>
  <c r="V20" i="36"/>
  <c r="T20" i="36"/>
  <c r="R20" i="36"/>
  <c r="P20" i="36"/>
  <c r="L20" i="36"/>
  <c r="F20" i="36"/>
  <c r="X19" i="36"/>
  <c r="V19" i="36"/>
  <c r="T19" i="36"/>
  <c r="R19" i="36"/>
  <c r="P19" i="36"/>
  <c r="L19" i="36"/>
  <c r="J19" i="36"/>
  <c r="F19" i="36"/>
  <c r="X18" i="36"/>
  <c r="V18" i="36"/>
  <c r="T18" i="36"/>
  <c r="R18" i="36"/>
  <c r="P18" i="36"/>
  <c r="L18" i="36"/>
  <c r="J18" i="36"/>
  <c r="F18" i="36"/>
  <c r="X17" i="36"/>
  <c r="V17" i="36"/>
  <c r="T17" i="36"/>
  <c r="R17" i="36"/>
  <c r="P17" i="36"/>
  <c r="L17" i="36"/>
  <c r="F17" i="36"/>
  <c r="X16" i="36"/>
  <c r="V16" i="36"/>
  <c r="T16" i="36"/>
  <c r="R16" i="36"/>
  <c r="P16" i="36"/>
  <c r="L16" i="36"/>
  <c r="J16" i="36"/>
  <c r="F16" i="36"/>
  <c r="X15" i="36"/>
  <c r="V15" i="36"/>
  <c r="T15" i="36"/>
  <c r="R15" i="36"/>
  <c r="P15" i="36"/>
  <c r="L15" i="36"/>
  <c r="F15" i="36"/>
  <c r="V14" i="36"/>
  <c r="R14" i="36"/>
  <c r="X13" i="36"/>
  <c r="V13" i="36"/>
  <c r="T13" i="36"/>
  <c r="R13" i="36"/>
  <c r="P13" i="36"/>
  <c r="L13" i="36"/>
  <c r="J13" i="36"/>
  <c r="F13" i="36"/>
  <c r="X12" i="36"/>
  <c r="T12" i="36"/>
  <c r="R12" i="36"/>
  <c r="R29" i="36"/>
  <c r="P12" i="36"/>
  <c r="L12" i="36"/>
  <c r="J12" i="36"/>
  <c r="F12" i="36"/>
  <c r="X11" i="36"/>
  <c r="V11" i="36"/>
  <c r="T11" i="36"/>
  <c r="R11" i="36"/>
  <c r="P11" i="36"/>
  <c r="L11" i="36"/>
  <c r="J11" i="36"/>
  <c r="F11" i="36"/>
  <c r="X10" i="36"/>
  <c r="V10" i="36"/>
  <c r="T10" i="36"/>
  <c r="R10" i="36"/>
  <c r="P10" i="36"/>
  <c r="L10" i="36"/>
  <c r="J10" i="36"/>
  <c r="F10" i="36"/>
  <c r="X9" i="36"/>
  <c r="V9" i="36"/>
  <c r="T9" i="36"/>
  <c r="R9" i="36"/>
  <c r="P9" i="36"/>
  <c r="L9" i="36"/>
  <c r="F9" i="36"/>
  <c r="X8" i="36"/>
  <c r="V8" i="36"/>
  <c r="T8" i="36"/>
  <c r="R8" i="36"/>
  <c r="P8" i="36"/>
  <c r="L8" i="36"/>
  <c r="J8" i="36"/>
  <c r="F8" i="36"/>
  <c r="X7" i="36"/>
  <c r="V7" i="36"/>
  <c r="T7" i="36"/>
  <c r="R7" i="36"/>
  <c r="P7" i="36"/>
  <c r="L7" i="36"/>
  <c r="F7" i="36"/>
  <c r="T41" i="35"/>
  <c r="Q41" i="35"/>
  <c r="N41" i="35"/>
  <c r="K41" i="35"/>
  <c r="T40" i="35"/>
  <c r="Q40" i="35"/>
  <c r="N40" i="35"/>
  <c r="K40" i="35"/>
  <c r="T39" i="35"/>
  <c r="Q39" i="35"/>
  <c r="P39" i="35"/>
  <c r="N39" i="35"/>
  <c r="M39" i="35"/>
  <c r="K39" i="35"/>
  <c r="J39" i="35"/>
  <c r="G39" i="35"/>
  <c r="T38" i="35"/>
  <c r="S38" i="35"/>
  <c r="Q38" i="35"/>
  <c r="P38" i="35"/>
  <c r="N38" i="35"/>
  <c r="M38" i="35"/>
  <c r="K38" i="35"/>
  <c r="J38" i="35"/>
  <c r="G38" i="35"/>
  <c r="T37" i="35"/>
  <c r="S37" i="35"/>
  <c r="Q37" i="35"/>
  <c r="P37" i="35"/>
  <c r="N37" i="35"/>
  <c r="M37" i="35"/>
  <c r="K37" i="35"/>
  <c r="J37" i="35"/>
  <c r="G37" i="35"/>
  <c r="T36" i="35"/>
  <c r="S36" i="35"/>
  <c r="Q36" i="35"/>
  <c r="P36" i="35"/>
  <c r="N36" i="35"/>
  <c r="M36" i="35"/>
  <c r="K36" i="35"/>
  <c r="J36" i="35"/>
  <c r="G36" i="35"/>
  <c r="T35" i="35"/>
  <c r="S35" i="35"/>
  <c r="Q35" i="35"/>
  <c r="P35" i="35"/>
  <c r="N35" i="35"/>
  <c r="M35" i="35"/>
  <c r="K35" i="35"/>
  <c r="J35" i="35"/>
  <c r="G35" i="35"/>
  <c r="T34" i="35"/>
  <c r="S34" i="35"/>
  <c r="Q34" i="35"/>
  <c r="P34" i="35"/>
  <c r="N34" i="35"/>
  <c r="M34" i="35"/>
  <c r="K34" i="35"/>
  <c r="J34" i="35"/>
  <c r="G34" i="35"/>
  <c r="T33" i="35"/>
  <c r="S33" i="35"/>
  <c r="Q33" i="35"/>
  <c r="N33" i="35"/>
  <c r="M33" i="35"/>
  <c r="K33" i="35"/>
  <c r="J33" i="35"/>
  <c r="G33" i="35"/>
  <c r="T32" i="35"/>
  <c r="S32" i="35"/>
  <c r="Q32" i="35"/>
  <c r="P32" i="35"/>
  <c r="N32" i="35"/>
  <c r="M32" i="35"/>
  <c r="K32" i="35"/>
  <c r="J32" i="35"/>
  <c r="G32" i="35"/>
  <c r="T31" i="35"/>
  <c r="S31" i="35"/>
  <c r="Q31" i="35"/>
  <c r="P31" i="35"/>
  <c r="N31" i="35"/>
  <c r="M31" i="35"/>
  <c r="K31" i="35"/>
  <c r="J31" i="35"/>
  <c r="G31" i="35"/>
  <c r="T30" i="35"/>
  <c r="Q30" i="35"/>
  <c r="P30" i="35"/>
  <c r="N30" i="35"/>
  <c r="M30" i="35"/>
  <c r="K30" i="35"/>
  <c r="J30" i="35"/>
  <c r="G30" i="35"/>
  <c r="Q28" i="35"/>
  <c r="N28" i="35"/>
  <c r="K28" i="35"/>
  <c r="R27" i="35"/>
  <c r="T27" i="35"/>
  <c r="O27" i="35"/>
  <c r="Q27" i="35"/>
  <c r="N27" i="35"/>
  <c r="M27" i="35"/>
  <c r="K27" i="35"/>
  <c r="J27" i="35"/>
  <c r="G27" i="35"/>
  <c r="T26" i="35"/>
  <c r="Q26" i="35"/>
  <c r="P26" i="35"/>
  <c r="N26" i="35"/>
  <c r="M26" i="35"/>
  <c r="K26" i="35"/>
  <c r="J26" i="35"/>
  <c r="G26" i="35"/>
  <c r="T25" i="35"/>
  <c r="Q25" i="35"/>
  <c r="P25" i="35"/>
  <c r="N25" i="35"/>
  <c r="M25" i="35"/>
  <c r="K25" i="35"/>
  <c r="J25" i="35"/>
  <c r="G25" i="35"/>
  <c r="T24" i="35"/>
  <c r="Q24" i="35"/>
  <c r="P24" i="35"/>
  <c r="N24" i="35"/>
  <c r="M24" i="35"/>
  <c r="K24" i="35"/>
  <c r="J24" i="35"/>
  <c r="G24" i="35"/>
  <c r="T23" i="35"/>
  <c r="Q23" i="35"/>
  <c r="P23" i="35"/>
  <c r="N23" i="35"/>
  <c r="M23" i="35"/>
  <c r="K23" i="35"/>
  <c r="J23" i="35"/>
  <c r="G23" i="35"/>
  <c r="T22" i="35"/>
  <c r="Q22" i="35"/>
  <c r="P22" i="35"/>
  <c r="N22" i="35"/>
  <c r="M22" i="35"/>
  <c r="K22" i="35"/>
  <c r="J22" i="35"/>
  <c r="G22" i="35"/>
  <c r="T21" i="35"/>
  <c r="Q21" i="35"/>
  <c r="P21" i="35"/>
  <c r="N21" i="35"/>
  <c r="M21" i="35"/>
  <c r="K21" i="35"/>
  <c r="J21" i="35"/>
  <c r="G21" i="35"/>
  <c r="T20" i="35"/>
  <c r="Q20" i="35"/>
  <c r="P20" i="35"/>
  <c r="N20" i="35"/>
  <c r="M20" i="35"/>
  <c r="K20" i="35"/>
  <c r="J20" i="35"/>
  <c r="G20" i="35"/>
  <c r="T19" i="35"/>
  <c r="Q19" i="35"/>
  <c r="P19" i="35"/>
  <c r="N19" i="35"/>
  <c r="M19" i="35"/>
  <c r="K19" i="35"/>
  <c r="J19" i="35"/>
  <c r="G19" i="35"/>
  <c r="T18" i="35"/>
  <c r="Q18" i="35"/>
  <c r="P18" i="35"/>
  <c r="N18" i="35"/>
  <c r="M18" i="35"/>
  <c r="K18" i="35"/>
  <c r="J18" i="35"/>
  <c r="G18" i="35"/>
  <c r="T17" i="35"/>
  <c r="Q17" i="35"/>
  <c r="P17" i="35"/>
  <c r="N17" i="35"/>
  <c r="M17" i="35"/>
  <c r="K17" i="35"/>
  <c r="J17" i="35"/>
  <c r="G17" i="35"/>
  <c r="R16" i="35"/>
  <c r="T16" i="35"/>
  <c r="P16" i="35"/>
  <c r="O16" i="35"/>
  <c r="Q16" i="35"/>
  <c r="N16" i="35"/>
  <c r="M16" i="35"/>
  <c r="K16" i="35"/>
  <c r="J16" i="35"/>
  <c r="G16" i="35"/>
  <c r="T15" i="35"/>
  <c r="Q15" i="35"/>
  <c r="P15" i="35"/>
  <c r="N15" i="35"/>
  <c r="M15" i="35"/>
  <c r="K15" i="35"/>
  <c r="J15" i="35"/>
  <c r="G15" i="35"/>
  <c r="T14" i="35"/>
  <c r="Q14" i="35"/>
  <c r="P14" i="35"/>
  <c r="N14" i="35"/>
  <c r="M14" i="35"/>
  <c r="K14" i="35"/>
  <c r="J14" i="35"/>
  <c r="G14" i="35"/>
  <c r="T13" i="35"/>
  <c r="Q13" i="35"/>
  <c r="P13" i="35"/>
  <c r="N13" i="35"/>
  <c r="M13" i="35"/>
  <c r="K13" i="35"/>
  <c r="J13" i="35"/>
  <c r="G13" i="35"/>
  <c r="T12" i="35"/>
  <c r="Q12" i="35"/>
  <c r="P12" i="35"/>
  <c r="N12" i="35"/>
  <c r="M12" i="35"/>
  <c r="K12" i="35"/>
  <c r="T11" i="35"/>
  <c r="Q11" i="35"/>
  <c r="P11" i="35"/>
  <c r="N11" i="35"/>
  <c r="M11" i="35"/>
  <c r="K11" i="35"/>
  <c r="J11" i="35"/>
  <c r="G11" i="35"/>
  <c r="T10" i="35"/>
  <c r="Q10" i="35"/>
  <c r="P10" i="35"/>
  <c r="N10" i="35"/>
  <c r="M10" i="35"/>
  <c r="K10" i="35"/>
  <c r="J10" i="35"/>
  <c r="G10" i="35"/>
  <c r="T9" i="35"/>
  <c r="Q9" i="35"/>
  <c r="P9" i="35"/>
  <c r="N9" i="35"/>
  <c r="M9" i="35"/>
  <c r="K9" i="35"/>
  <c r="J9" i="35"/>
  <c r="G9" i="35"/>
  <c r="T8" i="35"/>
  <c r="Q8" i="35"/>
  <c r="P8" i="35"/>
  <c r="N8" i="35"/>
  <c r="M8" i="35"/>
  <c r="K8" i="35"/>
  <c r="J8" i="35"/>
  <c r="G8" i="35"/>
  <c r="T7" i="35"/>
  <c r="Q7" i="35"/>
  <c r="P7" i="35"/>
  <c r="N7" i="35"/>
  <c r="M7" i="35"/>
  <c r="K7" i="35"/>
  <c r="J7" i="35"/>
  <c r="G7" i="35"/>
  <c r="T6" i="35"/>
  <c r="Q6" i="35"/>
  <c r="P6" i="35"/>
  <c r="N6" i="35"/>
  <c r="M6" i="35"/>
  <c r="K6" i="35"/>
  <c r="J6" i="35"/>
  <c r="G6" i="35"/>
  <c r="M27" i="34"/>
  <c r="K27" i="34"/>
  <c r="I27" i="34"/>
  <c r="G27" i="34"/>
  <c r="M24" i="34"/>
  <c r="K24" i="34"/>
  <c r="I24" i="34"/>
  <c r="G24" i="34"/>
  <c r="M22" i="34"/>
  <c r="K22" i="34"/>
  <c r="I22" i="34"/>
  <c r="G22" i="34"/>
  <c r="M21" i="34"/>
  <c r="K21" i="34"/>
  <c r="I21" i="34"/>
  <c r="G21" i="34"/>
  <c r="M20" i="34"/>
  <c r="K20" i="34"/>
  <c r="I20" i="34"/>
  <c r="G20" i="34"/>
  <c r="M17" i="34"/>
  <c r="K17" i="34"/>
  <c r="I17" i="34"/>
  <c r="G17" i="34"/>
  <c r="M16" i="34"/>
  <c r="K16" i="34"/>
  <c r="I16" i="34"/>
  <c r="G16" i="34"/>
  <c r="M15" i="34"/>
  <c r="K15" i="34"/>
  <c r="I15" i="34"/>
  <c r="G15" i="34"/>
  <c r="M14" i="34"/>
  <c r="K14" i="34"/>
  <c r="I14" i="34"/>
  <c r="G14" i="34"/>
  <c r="M13" i="34"/>
  <c r="K13" i="34"/>
  <c r="I13" i="34"/>
  <c r="G13" i="34"/>
  <c r="M12" i="34"/>
  <c r="K12" i="34"/>
  <c r="I12" i="34"/>
  <c r="G12" i="34"/>
  <c r="M11" i="34"/>
  <c r="K11" i="34"/>
  <c r="I11" i="34"/>
  <c r="G11" i="34"/>
  <c r="M10" i="34"/>
  <c r="K10" i="34"/>
  <c r="I10" i="34"/>
  <c r="G10" i="34"/>
  <c r="M9" i="34"/>
  <c r="K9" i="34"/>
  <c r="I9" i="34"/>
  <c r="G9" i="34"/>
  <c r="M8" i="34"/>
  <c r="K8" i="34"/>
  <c r="I8" i="34"/>
  <c r="G8" i="34"/>
  <c r="M7" i="34"/>
  <c r="K7" i="34"/>
  <c r="I7" i="34"/>
  <c r="G7" i="34"/>
  <c r="M6" i="34"/>
  <c r="K6" i="34"/>
  <c r="I6" i="34"/>
  <c r="G6" i="34"/>
  <c r="O12" i="19"/>
  <c r="J12" i="19"/>
  <c r="P20" i="27"/>
  <c r="N20" i="27"/>
  <c r="O16" i="27"/>
  <c r="M20" i="27"/>
  <c r="J20" i="27"/>
  <c r="P18" i="27"/>
  <c r="M18" i="27"/>
  <c r="J18" i="27"/>
  <c r="P17" i="27"/>
  <c r="M17" i="27"/>
  <c r="J17" i="27"/>
  <c r="P16" i="27"/>
  <c r="M16" i="27"/>
  <c r="J16" i="27"/>
  <c r="P15" i="27"/>
  <c r="M15" i="27"/>
  <c r="J15" i="27"/>
  <c r="P14" i="27"/>
  <c r="M14" i="27"/>
  <c r="J14" i="27"/>
  <c r="P12" i="27"/>
  <c r="N12" i="27"/>
  <c r="M12" i="27"/>
  <c r="J12" i="27"/>
  <c r="P10" i="27"/>
  <c r="M10" i="27"/>
  <c r="J10" i="27"/>
  <c r="P9" i="27"/>
  <c r="M9" i="27"/>
  <c r="J9" i="27"/>
  <c r="P8" i="27"/>
  <c r="M8" i="27"/>
  <c r="J8" i="27"/>
  <c r="P6" i="27"/>
  <c r="M6" i="27"/>
  <c r="J6" i="27"/>
  <c r="S24" i="7"/>
  <c r="P24" i="7"/>
  <c r="M24" i="7"/>
  <c r="L24" i="7"/>
  <c r="J24" i="7"/>
  <c r="I24" i="7"/>
  <c r="F24" i="7"/>
  <c r="O23" i="7"/>
  <c r="S22" i="7"/>
  <c r="R22" i="7"/>
  <c r="P22" i="7"/>
  <c r="O22" i="7"/>
  <c r="M22" i="7"/>
  <c r="J22" i="7"/>
  <c r="S21" i="7"/>
  <c r="R21" i="7"/>
  <c r="R24" i="7"/>
  <c r="P21" i="7"/>
  <c r="O21" i="7"/>
  <c r="M21" i="7"/>
  <c r="J21" i="7"/>
  <c r="S20" i="7"/>
  <c r="P20" i="7"/>
  <c r="O20" i="7"/>
  <c r="M20" i="7"/>
  <c r="J20" i="7"/>
  <c r="R19" i="7"/>
  <c r="O19" i="7"/>
  <c r="S18" i="7"/>
  <c r="R18" i="7"/>
  <c r="P18" i="7"/>
  <c r="O18" i="7"/>
  <c r="M18" i="7"/>
  <c r="J18" i="7"/>
  <c r="S17" i="7"/>
  <c r="R17" i="7"/>
  <c r="P17" i="7"/>
  <c r="O17" i="7"/>
  <c r="M17" i="7"/>
  <c r="J17" i="7"/>
  <c r="S16" i="7"/>
  <c r="R16" i="7"/>
  <c r="P16" i="7"/>
  <c r="O16" i="7"/>
  <c r="O24" i="7"/>
  <c r="M16" i="7"/>
  <c r="J16" i="7"/>
  <c r="S14" i="7"/>
  <c r="P14" i="7"/>
  <c r="M14" i="7"/>
  <c r="L14" i="7"/>
  <c r="J14" i="7"/>
  <c r="I14" i="7"/>
  <c r="F14" i="7"/>
  <c r="S13" i="7"/>
  <c r="R13" i="7"/>
  <c r="P13" i="7"/>
  <c r="O13" i="7"/>
  <c r="M13" i="7"/>
  <c r="J13" i="7"/>
  <c r="S12" i="7"/>
  <c r="R12" i="7"/>
  <c r="P12" i="7"/>
  <c r="O12" i="7"/>
  <c r="M12" i="7"/>
  <c r="J12" i="7"/>
  <c r="S11" i="7"/>
  <c r="R11" i="7"/>
  <c r="P11" i="7"/>
  <c r="O11" i="7"/>
  <c r="M11" i="7"/>
  <c r="J11" i="7"/>
  <c r="S10" i="7"/>
  <c r="R10" i="7"/>
  <c r="P10" i="7"/>
  <c r="O10" i="7"/>
  <c r="M10" i="7"/>
  <c r="J10" i="7"/>
  <c r="S9" i="7"/>
  <c r="R9" i="7"/>
  <c r="P9" i="7"/>
  <c r="O9" i="7"/>
  <c r="M9" i="7"/>
  <c r="J9" i="7"/>
  <c r="S8" i="7"/>
  <c r="R8" i="7"/>
  <c r="P8" i="7"/>
  <c r="O8" i="7"/>
  <c r="M8" i="7"/>
  <c r="J8" i="7"/>
  <c r="R7" i="7"/>
  <c r="O7" i="7"/>
  <c r="S6" i="7"/>
  <c r="R6" i="7"/>
  <c r="R14" i="7"/>
  <c r="P6" i="7"/>
  <c r="O6" i="7"/>
  <c r="O14" i="7"/>
  <c r="M6" i="7"/>
  <c r="J6" i="7"/>
  <c r="I8" i="9"/>
  <c r="N17" i="19"/>
  <c r="N14" i="19"/>
  <c r="N18" i="19"/>
  <c r="M17" i="19"/>
  <c r="M18" i="19"/>
  <c r="M14" i="19"/>
  <c r="L17" i="19"/>
  <c r="L18" i="19"/>
  <c r="L14" i="19"/>
  <c r="K17" i="19"/>
  <c r="K14" i="19"/>
  <c r="K18" i="19"/>
  <c r="I17" i="19"/>
  <c r="I14" i="19"/>
  <c r="I18" i="19"/>
  <c r="H17" i="19"/>
  <c r="H18" i="19"/>
  <c r="H14" i="19"/>
  <c r="G17" i="19"/>
  <c r="G14" i="19"/>
  <c r="G18" i="19"/>
  <c r="F17" i="19"/>
  <c r="F14" i="19"/>
  <c r="F18" i="19"/>
  <c r="Q23" i="9"/>
  <c r="S23" i="9"/>
  <c r="N23" i="9"/>
  <c r="O19" i="9"/>
  <c r="O23" i="9"/>
  <c r="K23" i="9"/>
  <c r="L23" i="9"/>
  <c r="H23" i="9"/>
  <c r="I19" i="9"/>
  <c r="E23" i="9"/>
  <c r="L22" i="9"/>
  <c r="S21" i="9"/>
  <c r="P21" i="9"/>
  <c r="M21" i="9"/>
  <c r="J21" i="9"/>
  <c r="S19" i="9"/>
  <c r="P19" i="9"/>
  <c r="M19" i="9"/>
  <c r="L19" i="9"/>
  <c r="J19" i="9"/>
  <c r="S18" i="9"/>
  <c r="P18" i="9"/>
  <c r="M18" i="9"/>
  <c r="L18" i="9"/>
  <c r="J18" i="9"/>
  <c r="S17" i="9"/>
  <c r="P17" i="9"/>
  <c r="M17" i="9"/>
  <c r="J17" i="9"/>
  <c r="Q15" i="9"/>
  <c r="R14" i="9"/>
  <c r="N15" i="9"/>
  <c r="P15" i="9"/>
  <c r="K15" i="9"/>
  <c r="L13" i="9"/>
  <c r="H15" i="9"/>
  <c r="I6" i="9"/>
  <c r="I10" i="9"/>
  <c r="E15" i="9"/>
  <c r="F15" i="9"/>
  <c r="S14" i="9"/>
  <c r="P14" i="9"/>
  <c r="M14" i="9"/>
  <c r="J14" i="9"/>
  <c r="S13" i="9"/>
  <c r="R13" i="9"/>
  <c r="P13" i="9"/>
  <c r="M13" i="9"/>
  <c r="J13" i="9"/>
  <c r="S12" i="9"/>
  <c r="R12" i="9"/>
  <c r="P12" i="9"/>
  <c r="M12" i="9"/>
  <c r="L12" i="9"/>
  <c r="J12" i="9"/>
  <c r="S11" i="9"/>
  <c r="R11" i="9"/>
  <c r="P11" i="9"/>
  <c r="O11" i="9"/>
  <c r="M11" i="9"/>
  <c r="J11" i="9"/>
  <c r="I11" i="9"/>
  <c r="S10" i="9"/>
  <c r="R10" i="9"/>
  <c r="P10" i="9"/>
  <c r="M10" i="9"/>
  <c r="L10" i="9"/>
  <c r="J10" i="9"/>
  <c r="S9" i="9"/>
  <c r="R9" i="9"/>
  <c r="P9" i="9"/>
  <c r="M9" i="9"/>
  <c r="J9" i="9"/>
  <c r="S8" i="9"/>
  <c r="P8" i="9"/>
  <c r="M8" i="9"/>
  <c r="J8" i="9"/>
  <c r="R7" i="9"/>
  <c r="O7" i="9"/>
  <c r="S6" i="9"/>
  <c r="R6" i="9"/>
  <c r="P6" i="9"/>
  <c r="M6" i="9"/>
  <c r="L6" i="9"/>
  <c r="J6" i="9"/>
  <c r="I12" i="9"/>
  <c r="I15" i="9"/>
  <c r="I23" i="9"/>
  <c r="I9" i="9"/>
  <c r="I14" i="9"/>
  <c r="R15" i="9"/>
  <c r="R20" i="9"/>
  <c r="L17" i="9"/>
  <c r="L20" i="9"/>
  <c r="L21" i="9"/>
  <c r="I21" i="9"/>
  <c r="I22" i="9"/>
  <c r="I17" i="9"/>
  <c r="I18" i="9"/>
  <c r="I20" i="9"/>
  <c r="M23" i="9"/>
  <c r="J23" i="9"/>
  <c r="F17" i="9"/>
  <c r="F18" i="9"/>
  <c r="F19" i="9"/>
  <c r="F20" i="9"/>
  <c r="F21" i="9"/>
  <c r="F22" i="9"/>
  <c r="F23" i="9"/>
  <c r="O8" i="9"/>
  <c r="O10" i="9"/>
  <c r="R17" i="9"/>
  <c r="R18" i="9"/>
  <c r="R23" i="9"/>
  <c r="N7" i="36"/>
  <c r="N11" i="36"/>
  <c r="N22" i="36"/>
  <c r="F35" i="36"/>
  <c r="F41" i="36"/>
  <c r="F45" i="36"/>
  <c r="U50" i="36"/>
  <c r="V43" i="36"/>
  <c r="N15" i="36"/>
  <c r="N19" i="36"/>
  <c r="N27" i="36"/>
  <c r="F36" i="36"/>
  <c r="F42" i="36"/>
  <c r="F47" i="36"/>
  <c r="N13" i="36"/>
  <c r="N16" i="36"/>
  <c r="N24" i="36"/>
  <c r="V28" i="36"/>
  <c r="F37" i="36"/>
  <c r="F43" i="36"/>
  <c r="V34" i="36"/>
  <c r="V48" i="36"/>
  <c r="Q7" i="16"/>
  <c r="Q9" i="16"/>
  <c r="E7" i="16"/>
  <c r="R28" i="35"/>
  <c r="S6" i="35"/>
  <c r="S22" i="35"/>
  <c r="S10" i="35"/>
  <c r="S27" i="35"/>
  <c r="N34" i="36"/>
  <c r="N35" i="36"/>
  <c r="N48" i="36"/>
  <c r="N43" i="36"/>
  <c r="P50" i="36"/>
  <c r="N47" i="36"/>
  <c r="N41" i="36"/>
  <c r="N42" i="36"/>
  <c r="N36" i="36"/>
  <c r="N45" i="36"/>
  <c r="N44" i="36"/>
  <c r="N38" i="36"/>
  <c r="N37" i="36"/>
  <c r="H29" i="38"/>
  <c r="N17" i="36"/>
  <c r="S21" i="35"/>
  <c r="S16" i="35"/>
  <c r="V38" i="36"/>
  <c r="N9" i="36"/>
  <c r="N12" i="36"/>
  <c r="R22" i="9"/>
  <c r="J15" i="9"/>
  <c r="F12" i="9"/>
  <c r="R19" i="9"/>
  <c r="S18" i="35"/>
  <c r="S11" i="35"/>
  <c r="E29" i="38"/>
  <c r="V44" i="36"/>
  <c r="Q50" i="36"/>
  <c r="N8" i="36"/>
  <c r="N29" i="36"/>
  <c r="F9" i="9"/>
  <c r="M15" i="9"/>
  <c r="N28" i="36"/>
  <c r="L9" i="16"/>
  <c r="S24" i="35"/>
  <c r="X50" i="36"/>
  <c r="F13" i="9"/>
  <c r="S8" i="35"/>
  <c r="E8" i="16"/>
  <c r="V35" i="36"/>
  <c r="P27" i="35"/>
  <c r="I50" i="36"/>
  <c r="O17" i="9"/>
  <c r="L9" i="9"/>
  <c r="F11" i="9"/>
  <c r="L15" i="9"/>
  <c r="V12" i="36"/>
  <c r="V29" i="36"/>
  <c r="V23" i="36"/>
  <c r="J28" i="36"/>
  <c r="X29" i="36"/>
  <c r="O14" i="27"/>
  <c r="F14" i="9"/>
  <c r="S12" i="35"/>
  <c r="S25" i="35"/>
  <c r="S17" i="35"/>
  <c r="V36" i="36"/>
  <c r="P23" i="9"/>
  <c r="F7" i="9"/>
  <c r="O12" i="9"/>
  <c r="L14" i="9"/>
  <c r="O15" i="9"/>
  <c r="S13" i="35"/>
  <c r="S7" i="35"/>
  <c r="E6" i="16"/>
  <c r="V42" i="36"/>
  <c r="V37" i="36"/>
  <c r="O13" i="9"/>
  <c r="O22" i="9"/>
  <c r="I13" i="9"/>
  <c r="L7" i="9"/>
  <c r="O14" i="9"/>
  <c r="J7" i="36"/>
  <c r="J15" i="36"/>
  <c r="N25" i="36"/>
  <c r="S20" i="35"/>
  <c r="S26" i="35"/>
  <c r="V47" i="36"/>
  <c r="O18" i="9"/>
  <c r="L11" i="9"/>
  <c r="S15" i="35"/>
  <c r="S14" i="35"/>
  <c r="V41" i="36"/>
  <c r="P29" i="36"/>
  <c r="N26" i="36"/>
  <c r="O9" i="9"/>
  <c r="O21" i="9"/>
  <c r="I7" i="9"/>
  <c r="S15" i="9"/>
  <c r="L20" i="18"/>
  <c r="T28" i="35"/>
  <c r="S23" i="35"/>
  <c r="S19" i="35"/>
  <c r="V45" i="36"/>
  <c r="O20" i="9"/>
  <c r="F6" i="9"/>
  <c r="F10" i="9"/>
  <c r="N10" i="36"/>
  <c r="N21" i="36"/>
  <c r="S9" i="35"/>
  <c r="N20" i="36"/>
  <c r="N23" i="36"/>
  <c r="O6" i="9"/>
  <c r="L8" i="9"/>
  <c r="J17" i="36"/>
  <c r="J9" i="36"/>
  <c r="J36" i="36"/>
  <c r="J48" i="36"/>
  <c r="L50" i="36"/>
  <c r="J45" i="36"/>
  <c r="J35" i="36"/>
  <c r="J43" i="36"/>
  <c r="J44" i="36"/>
  <c r="J38" i="36"/>
  <c r="J42" i="36"/>
  <c r="J34" i="36"/>
  <c r="J41" i="36"/>
  <c r="J47" i="36"/>
  <c r="R45" i="36"/>
  <c r="R35" i="36"/>
  <c r="R44" i="36"/>
  <c r="R38" i="36"/>
  <c r="R37" i="36"/>
  <c r="R34" i="36"/>
  <c r="T50" i="36"/>
  <c r="R47" i="36"/>
  <c r="R41" i="36"/>
  <c r="R42" i="36"/>
  <c r="R48" i="36"/>
  <c r="R43" i="36"/>
  <c r="R36" i="36"/>
  <c r="J37" i="36"/>
  <c r="E9" i="16"/>
  <c r="V50" i="36"/>
  <c r="N50" i="36"/>
  <c r="R50" i="36"/>
</calcChain>
</file>

<file path=xl/sharedStrings.xml><?xml version="1.0" encoding="utf-8"?>
<sst xmlns="http://schemas.openxmlformats.org/spreadsheetml/2006/main" count="1054" uniqueCount="394">
  <si>
    <t>区分</t>
  </si>
  <si>
    <t>金額</t>
  </si>
  <si>
    <t>指数</t>
  </si>
  <si>
    <t>歳入総額Ａ</t>
  </si>
  <si>
    <t>歳出総額Ｂ</t>
  </si>
  <si>
    <t>差引(Ａ－Ｂ)Ｃ</t>
  </si>
  <si>
    <t>実質収支(Ｃ－Ｄ)Ｅ</t>
  </si>
  <si>
    <t>基準財政需要額</t>
  </si>
  <si>
    <t>基準財政収入額</t>
  </si>
  <si>
    <t>地方債現在高</t>
  </si>
  <si>
    <t>構成比</t>
  </si>
  <si>
    <t>特別区税</t>
  </si>
  <si>
    <t>地方譲与税</t>
  </si>
  <si>
    <t>利子割交付金</t>
  </si>
  <si>
    <t>地方消費税交付金</t>
  </si>
  <si>
    <t>自動車取得税交付金</t>
  </si>
  <si>
    <t>地方特例交付金</t>
  </si>
  <si>
    <t>特別区交付金</t>
  </si>
  <si>
    <t>交通安全対策特別交付金</t>
  </si>
  <si>
    <t>計</t>
  </si>
  <si>
    <t>分担金及び負担金</t>
  </si>
  <si>
    <t>使用料及び手数料</t>
  </si>
  <si>
    <t>国庫支出金</t>
  </si>
  <si>
    <t>都支出金</t>
  </si>
  <si>
    <t>財産収入</t>
  </si>
  <si>
    <t>寄付金</t>
  </si>
  <si>
    <t>繰越金</t>
  </si>
  <si>
    <t>諸収入</t>
  </si>
  <si>
    <t>繰入金</t>
  </si>
  <si>
    <t>特別区債</t>
  </si>
  <si>
    <t>歳入合計</t>
  </si>
  <si>
    <t>議会費</t>
  </si>
  <si>
    <t>総務費</t>
  </si>
  <si>
    <t>民生費</t>
  </si>
  <si>
    <t>衛生費</t>
  </si>
  <si>
    <t>土木費</t>
  </si>
  <si>
    <t>教育費</t>
  </si>
  <si>
    <t>諸支出金</t>
  </si>
  <si>
    <t>予備費(補充額)</t>
  </si>
  <si>
    <t>歳入</t>
    <rPh sb="0" eb="2">
      <t>サイニュウ</t>
    </rPh>
    <phoneticPr fontId="2"/>
  </si>
  <si>
    <t>一般財源</t>
    <rPh sb="0" eb="2">
      <t>イッパン</t>
    </rPh>
    <rPh sb="2" eb="4">
      <t>ザイゲン</t>
    </rPh>
    <phoneticPr fontId="2"/>
  </si>
  <si>
    <t>特定財源</t>
    <rPh sb="0" eb="2">
      <t>トクテイ</t>
    </rPh>
    <rPh sb="2" eb="4">
      <t>ザイゲン</t>
    </rPh>
    <phoneticPr fontId="2"/>
  </si>
  <si>
    <t>歳出</t>
    <rPh sb="0" eb="2">
      <t>サイシュツ</t>
    </rPh>
    <phoneticPr fontId="2"/>
  </si>
  <si>
    <t>歳入</t>
  </si>
  <si>
    <t>使用料</t>
  </si>
  <si>
    <t>地方債</t>
  </si>
  <si>
    <t>合計</t>
  </si>
  <si>
    <t>人件費</t>
  </si>
  <si>
    <t>扶助費</t>
  </si>
  <si>
    <t>公債費</t>
  </si>
  <si>
    <t>小計</t>
  </si>
  <si>
    <t>災害復旧費</t>
  </si>
  <si>
    <t>失業対策費</t>
  </si>
  <si>
    <t>物件費</t>
  </si>
  <si>
    <t>維持補修費</t>
  </si>
  <si>
    <t>補助費等</t>
  </si>
  <si>
    <t>積立金</t>
  </si>
  <si>
    <t>投資及び出資金</t>
  </si>
  <si>
    <t>貸付金</t>
  </si>
  <si>
    <t>繰出金</t>
  </si>
  <si>
    <t>23区</t>
    <rPh sb="2" eb="3">
      <t>ク</t>
    </rPh>
    <phoneticPr fontId="2"/>
  </si>
  <si>
    <t>交通安全対策特別交付金</t>
    <rPh sb="6" eb="8">
      <t>トクベツ</t>
    </rPh>
    <rPh sb="8" eb="11">
      <t>コウフキン</t>
    </rPh>
    <phoneticPr fontId="2"/>
  </si>
  <si>
    <t>義務的経費</t>
    <rPh sb="0" eb="3">
      <t>ギムテキ</t>
    </rPh>
    <rPh sb="3" eb="5">
      <t>ケイヒ</t>
    </rPh>
    <phoneticPr fontId="2"/>
  </si>
  <si>
    <t>投資的経費</t>
    <rPh sb="0" eb="3">
      <t>トウシテキ</t>
    </rPh>
    <rPh sb="3" eb="5">
      <t>ケイヒ</t>
    </rPh>
    <phoneticPr fontId="2"/>
  </si>
  <si>
    <t>国民健康保険料</t>
  </si>
  <si>
    <t>一部負担金</t>
  </si>
  <si>
    <t>保険給付費</t>
  </si>
  <si>
    <t>共同事業拠出金</t>
  </si>
  <si>
    <t>保健事業費</t>
  </si>
  <si>
    <t>区分</t>
    <rPh sb="0" eb="2">
      <t>クブン</t>
    </rPh>
    <phoneticPr fontId="2"/>
  </si>
  <si>
    <t>合計</t>
    <rPh sb="0" eb="2">
      <t>ゴウケイ</t>
    </rPh>
    <phoneticPr fontId="2"/>
  </si>
  <si>
    <t>支払基金交付金</t>
  </si>
  <si>
    <t>介護保険料</t>
  </si>
  <si>
    <t>財政安定化基金拠出金</t>
  </si>
  <si>
    <t>指数</t>
    <rPh sb="0" eb="2">
      <t>シスウ</t>
    </rPh>
    <phoneticPr fontId="2"/>
  </si>
  <si>
    <t>財産収入</t>
    <rPh sb="0" eb="2">
      <t>ザイサン</t>
    </rPh>
    <rPh sb="2" eb="4">
      <t>シュウニュウ</t>
    </rPh>
    <phoneticPr fontId="2"/>
  </si>
  <si>
    <t>繰入金</t>
    <rPh sb="0" eb="1">
      <t>クリイ</t>
    </rPh>
    <rPh sb="1" eb="2">
      <t>イ</t>
    </rPh>
    <rPh sb="2" eb="3">
      <t>キン</t>
    </rPh>
    <phoneticPr fontId="2"/>
  </si>
  <si>
    <t>繰越金</t>
    <rPh sb="0" eb="2">
      <t>クリコシ</t>
    </rPh>
    <rPh sb="2" eb="3">
      <t>キン</t>
    </rPh>
    <phoneticPr fontId="2"/>
  </si>
  <si>
    <t>予備費（補充額）</t>
    <rPh sb="4" eb="6">
      <t>ホジュウ</t>
    </rPh>
    <rPh sb="6" eb="7">
      <t>ガク</t>
    </rPh>
    <phoneticPr fontId="2"/>
  </si>
  <si>
    <t>特別区民税</t>
  </si>
  <si>
    <t>軽自動車税</t>
  </si>
  <si>
    <t>特別区たばこ税</t>
  </si>
  <si>
    <t>鉱産税</t>
  </si>
  <si>
    <t>ゴルフ場利用税交付金</t>
  </si>
  <si>
    <t>自動車重量譲与税</t>
  </si>
  <si>
    <t>航空機燃料譲与税</t>
  </si>
  <si>
    <t>基準財政収入額Ａ</t>
  </si>
  <si>
    <t>経常的経費</t>
  </si>
  <si>
    <t>投資的経費</t>
  </si>
  <si>
    <t>基準財政需要額Ｂ</t>
  </si>
  <si>
    <t>差引(Ｂ－Ａ)</t>
  </si>
  <si>
    <t>普通交付金</t>
  </si>
  <si>
    <t>特別交付金</t>
  </si>
  <si>
    <t>固定資産税</t>
  </si>
  <si>
    <t>特別土地保有税</t>
  </si>
  <si>
    <t>基準財政収入額</t>
    <rPh sb="0" eb="2">
      <t>キジュン</t>
    </rPh>
    <rPh sb="2" eb="4">
      <t>ザイセイ</t>
    </rPh>
    <rPh sb="4" eb="6">
      <t>シュウニュウ</t>
    </rPh>
    <rPh sb="6" eb="7">
      <t>ガク</t>
    </rPh>
    <phoneticPr fontId="2"/>
  </si>
  <si>
    <t>特別区税</t>
    <rPh sb="0" eb="2">
      <t>トクベツ</t>
    </rPh>
    <rPh sb="2" eb="3">
      <t>ク</t>
    </rPh>
    <rPh sb="3" eb="4">
      <t>ゼイ</t>
    </rPh>
    <phoneticPr fontId="2"/>
  </si>
  <si>
    <t>基準財政需要額</t>
    <rPh sb="0" eb="2">
      <t>キジュン</t>
    </rPh>
    <rPh sb="2" eb="4">
      <t>ザイセイ</t>
    </rPh>
    <rPh sb="4" eb="6">
      <t>ジュヨウ</t>
    </rPh>
    <rPh sb="6" eb="7">
      <t>ガク</t>
    </rPh>
    <phoneticPr fontId="2"/>
  </si>
  <si>
    <t>内訳</t>
    <rPh sb="0" eb="2">
      <t>ウチワケ</t>
    </rPh>
    <phoneticPr fontId="2"/>
  </si>
  <si>
    <t>調整交付金</t>
    <rPh sb="0" eb="2">
      <t>チョウセイ</t>
    </rPh>
    <rPh sb="2" eb="5">
      <t>コウフキン</t>
    </rPh>
    <phoneticPr fontId="2"/>
  </si>
  <si>
    <t>調整税等</t>
    <rPh sb="0" eb="2">
      <t>チョウセイ</t>
    </rPh>
    <rPh sb="2" eb="3">
      <t>ゼイ</t>
    </rPh>
    <rPh sb="3" eb="4">
      <t>トウ</t>
    </rPh>
    <phoneticPr fontId="2"/>
  </si>
  <si>
    <t>市町村民税法人分</t>
    <rPh sb="4" eb="5">
      <t>ゼイ</t>
    </rPh>
    <phoneticPr fontId="2"/>
  </si>
  <si>
    <t>基本額</t>
    <rPh sb="0" eb="2">
      <t>キホン</t>
    </rPh>
    <rPh sb="2" eb="3">
      <t>ガク</t>
    </rPh>
    <phoneticPr fontId="2"/>
  </si>
  <si>
    <t>内訳</t>
  </si>
  <si>
    <t>(Ａ)</t>
  </si>
  <si>
    <t>(Ｂ)</t>
  </si>
  <si>
    <t>(Ｂ)－(Ａ)</t>
  </si>
  <si>
    <t>千代田</t>
  </si>
  <si>
    <t>中央</t>
  </si>
  <si>
    <t>港</t>
  </si>
  <si>
    <t>新宿</t>
  </si>
  <si>
    <t>文京</t>
  </si>
  <si>
    <t>台東</t>
  </si>
  <si>
    <t>墨田</t>
  </si>
  <si>
    <t>江東</t>
  </si>
  <si>
    <t>品川</t>
  </si>
  <si>
    <t>目黒</t>
  </si>
  <si>
    <t>大田</t>
  </si>
  <si>
    <t>世田谷</t>
  </si>
  <si>
    <t>渋谷</t>
  </si>
  <si>
    <t>中野</t>
  </si>
  <si>
    <t>杉並</t>
  </si>
  <si>
    <t>豊島</t>
  </si>
  <si>
    <t>北</t>
  </si>
  <si>
    <t>荒川</t>
  </si>
  <si>
    <t>板橋</t>
  </si>
  <si>
    <t>練馬</t>
  </si>
  <si>
    <t>足立</t>
  </si>
  <si>
    <t>葛飾</t>
  </si>
  <si>
    <t>江戸川</t>
  </si>
  <si>
    <t>調定額</t>
  </si>
  <si>
    <t>普通徴収</t>
  </si>
  <si>
    <t>過年度課税分</t>
  </si>
  <si>
    <t>滞納繰越分</t>
  </si>
  <si>
    <t>入湯税</t>
  </si>
  <si>
    <t>納税者（人）</t>
    <rPh sb="4" eb="5">
      <t>ヒト</t>
    </rPh>
    <phoneticPr fontId="2"/>
  </si>
  <si>
    <t>特別区民税</t>
    <rPh sb="0" eb="2">
      <t>トクベツ</t>
    </rPh>
    <rPh sb="2" eb="4">
      <t>クミン</t>
    </rPh>
    <rPh sb="4" eb="5">
      <t>ゼイ</t>
    </rPh>
    <phoneticPr fontId="2"/>
  </si>
  <si>
    <t>特別区たばこ税</t>
    <rPh sb="6" eb="7">
      <t>ゼイ</t>
    </rPh>
    <phoneticPr fontId="2"/>
  </si>
  <si>
    <t>区民税負担額</t>
  </si>
  <si>
    <t>区経費</t>
  </si>
  <si>
    <t>1人当たり</t>
    <rPh sb="2" eb="3">
      <t>ア</t>
    </rPh>
    <phoneticPr fontId="2"/>
  </si>
  <si>
    <t>1世帯当たり</t>
    <rPh sb="3" eb="4">
      <t>ア</t>
    </rPh>
    <phoneticPr fontId="2"/>
  </si>
  <si>
    <t>(注)  負担＝現年度調定額／人口（世帯）      経費＝一般会計歳出額／人口（世帯）</t>
    <rPh sb="5" eb="7">
      <t>フタン</t>
    </rPh>
    <rPh sb="8" eb="9">
      <t>ゲン</t>
    </rPh>
    <rPh sb="9" eb="10">
      <t>ネンド</t>
    </rPh>
    <rPh sb="10" eb="11">
      <t>ド</t>
    </rPh>
    <rPh sb="11" eb="12">
      <t>チョウテイ</t>
    </rPh>
    <rPh sb="12" eb="13">
      <t>サダ</t>
    </rPh>
    <rPh sb="13" eb="14">
      <t>ガク</t>
    </rPh>
    <rPh sb="15" eb="16">
      <t>ジン</t>
    </rPh>
    <rPh sb="16" eb="17">
      <t>コウ</t>
    </rPh>
    <rPh sb="18" eb="20">
      <t>セタイ</t>
    </rPh>
    <rPh sb="27" eb="29">
      <t>ケイヒ</t>
    </rPh>
    <rPh sb="30" eb="32">
      <t>イッパン</t>
    </rPh>
    <rPh sb="32" eb="34">
      <t>カイケイ</t>
    </rPh>
    <rPh sb="34" eb="36">
      <t>サイシュツ</t>
    </rPh>
    <rPh sb="36" eb="37">
      <t>ガク</t>
    </rPh>
    <rPh sb="38" eb="39">
      <t>ジン</t>
    </rPh>
    <rPh sb="39" eb="40">
      <t>コウ</t>
    </rPh>
    <rPh sb="41" eb="43">
      <t>セタイ</t>
    </rPh>
    <phoneticPr fontId="2"/>
  </si>
  <si>
    <t>原付自転車</t>
  </si>
  <si>
    <t>軽自動車等</t>
  </si>
  <si>
    <t>売渡し本数と一本当たりの単価の推移</t>
  </si>
  <si>
    <t>売渡し本数(千本）</t>
    <rPh sb="6" eb="7">
      <t>セン</t>
    </rPh>
    <rPh sb="7" eb="8">
      <t>ホン</t>
    </rPh>
    <phoneticPr fontId="2"/>
  </si>
  <si>
    <t>一箱当たり20本入の区税(円)</t>
    <rPh sb="13" eb="14">
      <t>エン</t>
    </rPh>
    <phoneticPr fontId="2"/>
  </si>
  <si>
    <t>一本当たり区税(円)</t>
    <rPh sb="8" eb="9">
      <t>エン</t>
    </rPh>
    <phoneticPr fontId="2"/>
  </si>
  <si>
    <t>収入額</t>
  </si>
  <si>
    <t>国税</t>
  </si>
  <si>
    <t>都税</t>
  </si>
  <si>
    <t>所得税</t>
  </si>
  <si>
    <t>源泉分</t>
  </si>
  <si>
    <t>申告分</t>
  </si>
  <si>
    <t>法人税</t>
  </si>
  <si>
    <t>相続・贈与税</t>
  </si>
  <si>
    <t>消費税･消費税及び地方消費税</t>
  </si>
  <si>
    <t>たばこ税</t>
  </si>
  <si>
    <t>酒税</t>
  </si>
  <si>
    <t>直接税</t>
    <rPh sb="0" eb="3">
      <t>チョクセツゼイ</t>
    </rPh>
    <phoneticPr fontId="2"/>
  </si>
  <si>
    <t>間接税</t>
    <rPh sb="0" eb="3">
      <t>カンセツゼイ</t>
    </rPh>
    <phoneticPr fontId="2"/>
  </si>
  <si>
    <t>都民税</t>
  </si>
  <si>
    <t>個人分</t>
  </si>
  <si>
    <t>法人分</t>
  </si>
  <si>
    <t>事業税</t>
  </si>
  <si>
    <t>不動産取得税</t>
  </si>
  <si>
    <t>都市計画税</t>
  </si>
  <si>
    <t>軽油引取税</t>
  </si>
  <si>
    <t>事業所税</t>
  </si>
  <si>
    <t>その他の都税</t>
  </si>
  <si>
    <t>ゴルフ場利用税</t>
  </si>
  <si>
    <t>本庁舎</t>
  </si>
  <si>
    <t>その他</t>
  </si>
  <si>
    <t>幼稚園</t>
  </si>
  <si>
    <t>小学校</t>
  </si>
  <si>
    <t>中学校</t>
  </si>
  <si>
    <t>公園・児童遊園</t>
  </si>
  <si>
    <t>その他の施設</t>
  </si>
  <si>
    <t>宅地</t>
  </si>
  <si>
    <t>単位：㎡  各年度末</t>
    <rPh sb="0" eb="2">
      <t>タンイ</t>
    </rPh>
    <phoneticPr fontId="2"/>
  </si>
  <si>
    <t>行政財産</t>
    <rPh sb="0" eb="2">
      <t>ギョウセイ</t>
    </rPh>
    <rPh sb="2" eb="4">
      <t>ザイサン</t>
    </rPh>
    <phoneticPr fontId="2"/>
  </si>
  <si>
    <t>公共用財産</t>
    <rPh sb="0" eb="3">
      <t>コウキョウヨウ</t>
    </rPh>
    <rPh sb="3" eb="5">
      <t>ザイサン</t>
    </rPh>
    <phoneticPr fontId="2"/>
  </si>
  <si>
    <t>普通財産</t>
    <rPh sb="0" eb="2">
      <t>フツウ</t>
    </rPh>
    <rPh sb="2" eb="4">
      <t>ザイサン</t>
    </rPh>
    <phoneticPr fontId="2"/>
  </si>
  <si>
    <t>（2）  目的別決算状況（一般会計）</t>
    <rPh sb="5" eb="7">
      <t>モクテキ</t>
    </rPh>
    <rPh sb="7" eb="8">
      <t>ベツ</t>
    </rPh>
    <rPh sb="8" eb="10">
      <t>ケッサン</t>
    </rPh>
    <rPh sb="10" eb="12">
      <t>ジョウキョウ</t>
    </rPh>
    <rPh sb="13" eb="15">
      <t>イッパン</t>
    </rPh>
    <rPh sb="15" eb="17">
      <t>カイケイ</t>
    </rPh>
    <phoneticPr fontId="2"/>
  </si>
  <si>
    <t>（3）  性質別決算状況（普通会計）</t>
    <rPh sb="5" eb="7">
      <t>セイシツ</t>
    </rPh>
    <rPh sb="7" eb="8">
      <t>ベツ</t>
    </rPh>
    <rPh sb="8" eb="10">
      <t>ケッサン</t>
    </rPh>
    <rPh sb="10" eb="12">
      <t>ジョウキョウ</t>
    </rPh>
    <rPh sb="13" eb="15">
      <t>フツウ</t>
    </rPh>
    <rPh sb="15" eb="17">
      <t>カイケイ</t>
    </rPh>
    <phoneticPr fontId="2"/>
  </si>
  <si>
    <t>（注）1　普通会計とは、自治体の財政状況の把握、地方財政の分析等のために用いられるもので、一般行政事務に係る経費を総称するもの。</t>
    <rPh sb="1" eb="2">
      <t>チュウ</t>
    </rPh>
    <phoneticPr fontId="2"/>
  </si>
  <si>
    <t>（4）  国民健康保険特別会計決算状況</t>
    <rPh sb="5" eb="7">
      <t>コクミン</t>
    </rPh>
    <rPh sb="7" eb="9">
      <t>ケンコウ</t>
    </rPh>
    <rPh sb="9" eb="11">
      <t>ホケン</t>
    </rPh>
    <rPh sb="11" eb="13">
      <t>トクベツ</t>
    </rPh>
    <rPh sb="13" eb="15">
      <t>カイケイ</t>
    </rPh>
    <rPh sb="15" eb="17">
      <t>ケッサン</t>
    </rPh>
    <rPh sb="17" eb="19">
      <t>ジョウキョウ</t>
    </rPh>
    <phoneticPr fontId="2"/>
  </si>
  <si>
    <t>金額</t>
    <rPh sb="0" eb="2">
      <t>キンガク</t>
    </rPh>
    <phoneticPr fontId="2"/>
  </si>
  <si>
    <t>構成比</t>
    <rPh sb="0" eb="3">
      <t>コウセイヒ</t>
    </rPh>
    <phoneticPr fontId="2"/>
  </si>
  <si>
    <t>配当割交付金</t>
    <rPh sb="0" eb="2">
      <t>ハイトウ</t>
    </rPh>
    <rPh sb="2" eb="3">
      <t>ワリ</t>
    </rPh>
    <rPh sb="3" eb="6">
      <t>コウフキン</t>
    </rPh>
    <phoneticPr fontId="2"/>
  </si>
  <si>
    <t>株式等譲渡所得割交付金</t>
    <rPh sb="0" eb="2">
      <t>カブシキ</t>
    </rPh>
    <rPh sb="2" eb="3">
      <t>トウ</t>
    </rPh>
    <rPh sb="3" eb="5">
      <t>ジョウト</t>
    </rPh>
    <rPh sb="5" eb="7">
      <t>ショトク</t>
    </rPh>
    <rPh sb="7" eb="8">
      <t>ワリ</t>
    </rPh>
    <rPh sb="8" eb="11">
      <t>コウフキン</t>
    </rPh>
    <phoneticPr fontId="2"/>
  </si>
  <si>
    <t>区民生活費</t>
    <rPh sb="2" eb="4">
      <t>セイカツ</t>
    </rPh>
    <phoneticPr fontId="2"/>
  </si>
  <si>
    <t>資源環境費</t>
    <rPh sb="0" eb="2">
      <t>シゲン</t>
    </rPh>
    <rPh sb="2" eb="4">
      <t>カンキョウ</t>
    </rPh>
    <rPh sb="4" eb="5">
      <t>ヒ</t>
    </rPh>
    <phoneticPr fontId="2"/>
  </si>
  <si>
    <t>予備費</t>
    <rPh sb="0" eb="3">
      <t>ヨビヒ</t>
    </rPh>
    <phoneticPr fontId="2"/>
  </si>
  <si>
    <t>財源不足額</t>
    <rPh sb="0" eb="2">
      <t>ザイゲン</t>
    </rPh>
    <rPh sb="2" eb="4">
      <t>フソク</t>
    </rPh>
    <rPh sb="4" eb="5">
      <t>ガク</t>
    </rPh>
    <phoneticPr fontId="2"/>
  </si>
  <si>
    <t>財源超過額</t>
    <rPh sb="0" eb="2">
      <t>ザイゲン</t>
    </rPh>
    <rPh sb="2" eb="4">
      <t>チョウカ</t>
    </rPh>
    <rPh sb="4" eb="5">
      <t>ガク</t>
    </rPh>
    <phoneticPr fontId="2"/>
  </si>
  <si>
    <t>当年度分</t>
    <rPh sb="0" eb="1">
      <t>トウ</t>
    </rPh>
    <rPh sb="1" eb="3">
      <t>ネンド</t>
    </rPh>
    <rPh sb="3" eb="4">
      <t>ブン</t>
    </rPh>
    <phoneticPr fontId="2"/>
  </si>
  <si>
    <t>収入額</t>
    <rPh sb="0" eb="2">
      <t>シュウニュウ</t>
    </rPh>
    <rPh sb="2" eb="3">
      <t>ガク</t>
    </rPh>
    <phoneticPr fontId="2"/>
  </si>
  <si>
    <t>そ　の　他</t>
    <rPh sb="4" eb="5">
      <t>タ</t>
    </rPh>
    <phoneticPr fontId="2"/>
  </si>
  <si>
    <t>分担金及び負担金</t>
    <rPh sb="3" eb="4">
      <t>オヨ</t>
    </rPh>
    <phoneticPr fontId="2"/>
  </si>
  <si>
    <t>構成比</t>
    <rPh sb="0" eb="2">
      <t>コウセイ</t>
    </rPh>
    <rPh sb="2" eb="3">
      <t>ヒ</t>
    </rPh>
    <phoneticPr fontId="2"/>
  </si>
  <si>
    <t>地域支援事業費</t>
    <rPh sb="0" eb="2">
      <t>チイキ</t>
    </rPh>
    <rPh sb="2" eb="4">
      <t>シエン</t>
    </rPh>
    <rPh sb="4" eb="7">
      <t>ジギョウヒ</t>
    </rPh>
    <phoneticPr fontId="2"/>
  </si>
  <si>
    <t>公用財産</t>
    <rPh sb="0" eb="2">
      <t>コウヨウ</t>
    </rPh>
    <rPh sb="2" eb="4">
      <t>ザイサン</t>
    </rPh>
    <phoneticPr fontId="2"/>
  </si>
  <si>
    <t>歳　　出</t>
    <rPh sb="0" eb="1">
      <t>トシ</t>
    </rPh>
    <rPh sb="3" eb="4">
      <t>デ</t>
    </rPh>
    <phoneticPr fontId="2"/>
  </si>
  <si>
    <t>歳出合計</t>
    <rPh sb="0" eb="2">
      <t>サイシュツ</t>
    </rPh>
    <rPh sb="2" eb="4">
      <t>ゴウケイ</t>
    </rPh>
    <phoneticPr fontId="2"/>
  </si>
  <si>
    <t>後期高齢者医療保険料</t>
    <rPh sb="0" eb="2">
      <t>コウキ</t>
    </rPh>
    <rPh sb="2" eb="5">
      <t>コウレイシャ</t>
    </rPh>
    <rPh sb="5" eb="7">
      <t>イリョウ</t>
    </rPh>
    <rPh sb="7" eb="9">
      <t>ホケン</t>
    </rPh>
    <rPh sb="9" eb="10">
      <t>リョウ</t>
    </rPh>
    <phoneticPr fontId="2"/>
  </si>
  <si>
    <t>使用料及び手数料</t>
    <rPh sb="0" eb="3">
      <t>シヨウリョウ</t>
    </rPh>
    <rPh sb="3" eb="4">
      <t>オヨ</t>
    </rPh>
    <rPh sb="5" eb="7">
      <t>テスウ</t>
    </rPh>
    <rPh sb="7" eb="8">
      <t>リョウ</t>
    </rPh>
    <phoneticPr fontId="2"/>
  </si>
  <si>
    <t>総務費</t>
    <rPh sb="0" eb="3">
      <t>ソウムヒ</t>
    </rPh>
    <phoneticPr fontId="2"/>
  </si>
  <si>
    <t>広域連合納付金</t>
    <rPh sb="0" eb="2">
      <t>コウイキ</t>
    </rPh>
    <rPh sb="2" eb="4">
      <t>レンゴウ</t>
    </rPh>
    <rPh sb="4" eb="7">
      <t>ノウフキン</t>
    </rPh>
    <phoneticPr fontId="2"/>
  </si>
  <si>
    <t>葬祭費</t>
    <rPh sb="0" eb="2">
      <t>ソウサイ</t>
    </rPh>
    <rPh sb="2" eb="3">
      <t>ヒ</t>
    </rPh>
    <phoneticPr fontId="2"/>
  </si>
  <si>
    <t>保健事業費</t>
    <rPh sb="0" eb="2">
      <t>ホケン</t>
    </rPh>
    <rPh sb="2" eb="5">
      <t>ジギョウヒ</t>
    </rPh>
    <phoneticPr fontId="2"/>
  </si>
  <si>
    <t>諸支出金</t>
    <rPh sb="0" eb="1">
      <t>ショ</t>
    </rPh>
    <rPh sb="1" eb="4">
      <t>シシュツキン</t>
    </rPh>
    <phoneticPr fontId="2"/>
  </si>
  <si>
    <t>（1）  財政状況の推移（一般会計決算額）</t>
  </si>
  <si>
    <t>　　　金額</t>
  </si>
  <si>
    <t>翌年度に繰り越すべき財源Ｄ</t>
  </si>
  <si>
    <t>単年度収支(Ｅの対前年度増加額)</t>
  </si>
  <si>
    <t>×100</t>
  </si>
  <si>
    <t>-</t>
  </si>
  <si>
    <t>国庫支出金</t>
    <rPh sb="0" eb="2">
      <t>コッコ</t>
    </rPh>
    <rPh sb="2" eb="4">
      <t>シシュツ</t>
    </rPh>
    <rPh sb="4" eb="5">
      <t>キン</t>
    </rPh>
    <phoneticPr fontId="2"/>
  </si>
  <si>
    <t>　　  　　　       　　　　　　　　　　＋地方譲与税＋交通安全対策特別交付金＋財政調整普通交付金+臨時財政対策債発行可能額（20年度から）</t>
    <rPh sb="53" eb="55">
      <t>リンジ</t>
    </rPh>
    <rPh sb="55" eb="57">
      <t>ザイセイ</t>
    </rPh>
    <rPh sb="57" eb="59">
      <t>タイサク</t>
    </rPh>
    <rPh sb="59" eb="60">
      <t>サイ</t>
    </rPh>
    <rPh sb="60" eb="62">
      <t>ハッコウ</t>
    </rPh>
    <rPh sb="62" eb="65">
      <t>カノウガク</t>
    </rPh>
    <rPh sb="68" eb="70">
      <t>ネンド</t>
    </rPh>
    <phoneticPr fontId="2"/>
  </si>
  <si>
    <t>-</t>
    <phoneticPr fontId="2"/>
  </si>
  <si>
    <t>台　数</t>
    <phoneticPr fontId="2"/>
  </si>
  <si>
    <t>（単位：千円、％）</t>
    <rPh sb="1" eb="3">
      <t>タンイ</t>
    </rPh>
    <rPh sb="4" eb="6">
      <t>センエン</t>
    </rPh>
    <phoneticPr fontId="2"/>
  </si>
  <si>
    <t>特別区交付金</t>
    <rPh sb="0" eb="3">
      <t>トクベツク</t>
    </rPh>
    <rPh sb="3" eb="6">
      <t>コウフキン</t>
    </rPh>
    <phoneticPr fontId="2"/>
  </si>
  <si>
    <t>歳入合計</t>
    <rPh sb="0" eb="2">
      <t>サイニュウ</t>
    </rPh>
    <phoneticPr fontId="2"/>
  </si>
  <si>
    <t>普通建設事業費</t>
    <rPh sb="4" eb="6">
      <t>ジギョウ</t>
    </rPh>
    <phoneticPr fontId="2"/>
  </si>
  <si>
    <t>歳出合計</t>
    <rPh sb="0" eb="2">
      <t>サイシュツ</t>
    </rPh>
    <phoneticPr fontId="2"/>
  </si>
  <si>
    <t>（5）  介護保険特別会計決算状況</t>
    <rPh sb="5" eb="7">
      <t>カイゴ</t>
    </rPh>
    <rPh sb="7" eb="9">
      <t>ホケン</t>
    </rPh>
    <rPh sb="9" eb="11">
      <t>トクベツ</t>
    </rPh>
    <rPh sb="11" eb="13">
      <t>カイケイ</t>
    </rPh>
    <rPh sb="13" eb="15">
      <t>ケッサン</t>
    </rPh>
    <rPh sb="15" eb="17">
      <t>ジョウキョウ</t>
    </rPh>
    <phoneticPr fontId="2"/>
  </si>
  <si>
    <t>（6） 後期高齢者医療特別会計決算状況</t>
    <rPh sb="4" eb="6">
      <t>コウキ</t>
    </rPh>
    <rPh sb="6" eb="9">
      <t>コウレイシャ</t>
    </rPh>
    <rPh sb="9" eb="11">
      <t>イリョウ</t>
    </rPh>
    <rPh sb="11" eb="13">
      <t>トクベツ</t>
    </rPh>
    <rPh sb="13" eb="15">
      <t>カイケイ</t>
    </rPh>
    <rPh sb="15" eb="17">
      <t>ケッサン</t>
    </rPh>
    <rPh sb="17" eb="19">
      <t>ジョウキョウ</t>
    </rPh>
    <phoneticPr fontId="2"/>
  </si>
  <si>
    <t>（9）  特別区税（調定額）の推移</t>
    <rPh sb="5" eb="7">
      <t>トクベツ</t>
    </rPh>
    <rPh sb="7" eb="8">
      <t>ク</t>
    </rPh>
    <rPh sb="8" eb="9">
      <t>ゼイ</t>
    </rPh>
    <rPh sb="10" eb="11">
      <t>チョウ</t>
    </rPh>
    <rPh sb="11" eb="13">
      <t>テイガク</t>
    </rPh>
    <rPh sb="15" eb="17">
      <t>スイイ</t>
    </rPh>
    <phoneticPr fontId="2"/>
  </si>
  <si>
    <t>（10）  区民税負担額・区経費の推移</t>
    <rPh sb="6" eb="8">
      <t>クミン</t>
    </rPh>
    <rPh sb="8" eb="11">
      <t>ゼイフタン</t>
    </rPh>
    <rPh sb="11" eb="12">
      <t>ガク</t>
    </rPh>
    <rPh sb="13" eb="14">
      <t>ク</t>
    </rPh>
    <rPh sb="14" eb="16">
      <t>ケイヒ</t>
    </rPh>
    <rPh sb="17" eb="19">
      <t>スイイ</t>
    </rPh>
    <phoneticPr fontId="2"/>
  </si>
  <si>
    <t>（11）  軽自動車税課税台数の推移</t>
    <rPh sb="6" eb="10">
      <t>ケイジドウシャ</t>
    </rPh>
    <rPh sb="10" eb="11">
      <t>ゼイ</t>
    </rPh>
    <rPh sb="11" eb="13">
      <t>カゼイ</t>
    </rPh>
    <rPh sb="13" eb="15">
      <t>ダイスウ</t>
    </rPh>
    <rPh sb="16" eb="18">
      <t>スイイ</t>
    </rPh>
    <phoneticPr fontId="2"/>
  </si>
  <si>
    <t>（12）  特別区たばこ税の推移</t>
    <rPh sb="6" eb="8">
      <t>トクベツ</t>
    </rPh>
    <rPh sb="8" eb="9">
      <t>ク</t>
    </rPh>
    <rPh sb="12" eb="13">
      <t>ゼイ</t>
    </rPh>
    <rPh sb="14" eb="16">
      <t>スイイ</t>
    </rPh>
    <phoneticPr fontId="2"/>
  </si>
  <si>
    <t>（13）  墨田区の国税・都税・特別区税（現年課税分＋滞納繰越分の収入額）の推移</t>
    <rPh sb="6" eb="9">
      <t>スミダク</t>
    </rPh>
    <rPh sb="10" eb="12">
      <t>コクゼイ</t>
    </rPh>
    <rPh sb="13" eb="15">
      <t>トゼイ</t>
    </rPh>
    <rPh sb="16" eb="19">
      <t>トクベツク</t>
    </rPh>
    <rPh sb="19" eb="20">
      <t>ゼイ</t>
    </rPh>
    <rPh sb="21" eb="22">
      <t>ウツツ</t>
    </rPh>
    <rPh sb="22" eb="23">
      <t>ドシ</t>
    </rPh>
    <rPh sb="23" eb="25">
      <t>カゼイ</t>
    </rPh>
    <rPh sb="25" eb="26">
      <t>ブン</t>
    </rPh>
    <rPh sb="27" eb="29">
      <t>タイノウ</t>
    </rPh>
    <rPh sb="29" eb="31">
      <t>クリコシ</t>
    </rPh>
    <rPh sb="31" eb="32">
      <t>ブン</t>
    </rPh>
    <rPh sb="33" eb="35">
      <t>シュウニュウ</t>
    </rPh>
    <rPh sb="35" eb="36">
      <t>ガク</t>
    </rPh>
    <rPh sb="38" eb="40">
      <t>スイイ</t>
    </rPh>
    <phoneticPr fontId="2"/>
  </si>
  <si>
    <t>（14）  墨田区の国税（現年分＋過年分）の推移</t>
    <rPh sb="6" eb="9">
      <t>スミダク</t>
    </rPh>
    <rPh sb="10" eb="12">
      <t>コクゼイ</t>
    </rPh>
    <rPh sb="13" eb="14">
      <t>ウツツ</t>
    </rPh>
    <rPh sb="14" eb="15">
      <t>ドシ</t>
    </rPh>
    <rPh sb="15" eb="16">
      <t>ブン</t>
    </rPh>
    <rPh sb="17" eb="18">
      <t>カ</t>
    </rPh>
    <rPh sb="18" eb="19">
      <t>ドシ</t>
    </rPh>
    <rPh sb="19" eb="20">
      <t>ブン</t>
    </rPh>
    <rPh sb="22" eb="24">
      <t>スイイ</t>
    </rPh>
    <phoneticPr fontId="2"/>
  </si>
  <si>
    <t>（15）  墨田区の都税（現年課税分の収入額）の推移</t>
    <rPh sb="6" eb="9">
      <t>スミダク</t>
    </rPh>
    <rPh sb="10" eb="12">
      <t>トゼイ</t>
    </rPh>
    <rPh sb="13" eb="14">
      <t>ウツツ</t>
    </rPh>
    <rPh sb="14" eb="15">
      <t>ドシ</t>
    </rPh>
    <rPh sb="15" eb="17">
      <t>カゼイ</t>
    </rPh>
    <rPh sb="17" eb="18">
      <t>ブン</t>
    </rPh>
    <rPh sb="19" eb="21">
      <t>シュウニュウ</t>
    </rPh>
    <rPh sb="21" eb="22">
      <t>ガク</t>
    </rPh>
    <rPh sb="24" eb="26">
      <t>スイイ</t>
    </rPh>
    <phoneticPr fontId="2"/>
  </si>
  <si>
    <t>（16）　区有財産の推移</t>
    <rPh sb="5" eb="6">
      <t>ク</t>
    </rPh>
    <rPh sb="6" eb="7">
      <t>ユウ</t>
    </rPh>
    <rPh sb="7" eb="9">
      <t>ザイサン</t>
    </rPh>
    <rPh sb="10" eb="12">
      <t>スイイ</t>
    </rPh>
    <phoneticPr fontId="2"/>
  </si>
  <si>
    <t>給与特別徴収</t>
    <rPh sb="0" eb="2">
      <t>キュウヨ</t>
    </rPh>
    <phoneticPr fontId="2"/>
  </si>
  <si>
    <t>（単位:千円、％）</t>
    <phoneticPr fontId="2"/>
  </si>
  <si>
    <t>繰入金</t>
    <phoneticPr fontId="2"/>
  </si>
  <si>
    <t>諸収入</t>
    <phoneticPr fontId="2"/>
  </si>
  <si>
    <t>債務負担行為額</t>
  </si>
  <si>
    <t>指標値</t>
    <rPh sb="0" eb="2">
      <t>シヒョウ</t>
    </rPh>
    <rPh sb="2" eb="3">
      <t>チ</t>
    </rPh>
    <phoneticPr fontId="2"/>
  </si>
  <si>
    <t>（単位:千円）</t>
    <phoneticPr fontId="2"/>
  </si>
  <si>
    <t>特例加減算額</t>
    <rPh sb="2" eb="3">
      <t>カ</t>
    </rPh>
    <rPh sb="3" eb="4">
      <t>ゲン</t>
    </rPh>
    <rPh sb="4" eb="5">
      <t>ザン</t>
    </rPh>
    <rPh sb="5" eb="6">
      <t>ガク</t>
    </rPh>
    <phoneticPr fontId="2"/>
  </si>
  <si>
    <t>（単位:千円 ）</t>
    <phoneticPr fontId="2"/>
  </si>
  <si>
    <t>土地家屋分</t>
    <rPh sb="4" eb="5">
      <t>ブン</t>
    </rPh>
    <phoneticPr fontId="2"/>
  </si>
  <si>
    <t>償却資産分</t>
    <rPh sb="4" eb="5">
      <t>ブン</t>
    </rPh>
    <phoneticPr fontId="2"/>
  </si>
  <si>
    <t>実質単年度収支　　　　 注１</t>
    <rPh sb="12" eb="13">
      <t>チュウ</t>
    </rPh>
    <phoneticPr fontId="2"/>
  </si>
  <si>
    <t>注1　実質単年度収支 ＝ 単年度収支＋財政調整基金積立金＋地方債繰上償還額－財政調整基金取崩額</t>
    <rPh sb="0" eb="1">
      <t>チュウ</t>
    </rPh>
    <phoneticPr fontId="2"/>
  </si>
  <si>
    <t>手数料</t>
    <phoneticPr fontId="2"/>
  </si>
  <si>
    <t>地方揮発油譲与税</t>
    <phoneticPr fontId="2"/>
  </si>
  <si>
    <t>調整率(％)</t>
    <phoneticPr fontId="2"/>
  </si>
  <si>
    <t>所管課</t>
    <rPh sb="0" eb="2">
      <t>ショカン</t>
    </rPh>
    <rPh sb="2" eb="3">
      <t>カ</t>
    </rPh>
    <phoneticPr fontId="2"/>
  </si>
  <si>
    <t>タイトル</t>
    <phoneticPr fontId="2"/>
  </si>
  <si>
    <t>注記</t>
    <rPh sb="0" eb="2">
      <t>チュウキ</t>
    </rPh>
    <phoneticPr fontId="2"/>
  </si>
  <si>
    <t>財政担当</t>
    <rPh sb="0" eb="2">
      <t>ザイセイ</t>
    </rPh>
    <rPh sb="2" eb="4">
      <t>タントウ</t>
    </rPh>
    <phoneticPr fontId="2"/>
  </si>
  <si>
    <t>国保年金課</t>
    <rPh sb="0" eb="2">
      <t>コクホ</t>
    </rPh>
    <rPh sb="2" eb="4">
      <t>ネンキン</t>
    </rPh>
    <rPh sb="4" eb="5">
      <t>カ</t>
    </rPh>
    <phoneticPr fontId="2"/>
  </si>
  <si>
    <t>介護保険課</t>
    <rPh sb="0" eb="2">
      <t>カイゴ</t>
    </rPh>
    <rPh sb="2" eb="5">
      <t>ホケンカ</t>
    </rPh>
    <phoneticPr fontId="2"/>
  </si>
  <si>
    <t>税務課</t>
    <rPh sb="0" eb="2">
      <t>ゼイム</t>
    </rPh>
    <rPh sb="2" eb="3">
      <t>カ</t>
    </rPh>
    <phoneticPr fontId="2"/>
  </si>
  <si>
    <t>タイトル</t>
    <phoneticPr fontId="2"/>
  </si>
  <si>
    <t>構成比</t>
    <phoneticPr fontId="2"/>
  </si>
  <si>
    <t>税務課</t>
    <rPh sb="0" eb="3">
      <t>ゼイムカ</t>
    </rPh>
    <phoneticPr fontId="2"/>
  </si>
  <si>
    <t>公債費負担比率（普通） 注6</t>
    <rPh sb="3" eb="5">
      <t>フタン</t>
    </rPh>
    <rPh sb="5" eb="7">
      <t>ヒリツ</t>
    </rPh>
    <rPh sb="8" eb="10">
      <t>フツウ</t>
    </rPh>
    <rPh sb="12" eb="13">
      <t>チュウ</t>
    </rPh>
    <phoneticPr fontId="2"/>
  </si>
  <si>
    <t xml:space="preserve">   5 実質収支比率  ＝ 実質収支÷標準財政規模×100｛( )書きは標準財政規模に臨時財政対策債発行可能額を含めない場合の数値｝</t>
    <rPh sb="34" eb="35">
      <t>ガ</t>
    </rPh>
    <rPh sb="37" eb="39">
      <t>ヒョウジュン</t>
    </rPh>
    <rPh sb="39" eb="41">
      <t>ザイセイ</t>
    </rPh>
    <rPh sb="41" eb="43">
      <t>キボ</t>
    </rPh>
    <rPh sb="44" eb="46">
      <t>リンジ</t>
    </rPh>
    <rPh sb="46" eb="48">
      <t>ザイセイ</t>
    </rPh>
    <rPh sb="48" eb="50">
      <t>タイサク</t>
    </rPh>
    <rPh sb="50" eb="51">
      <t>サイ</t>
    </rPh>
    <rPh sb="51" eb="53">
      <t>ハッコウ</t>
    </rPh>
    <rPh sb="53" eb="56">
      <t>カノウガク</t>
    </rPh>
    <rPh sb="57" eb="58">
      <t>フク</t>
    </rPh>
    <rPh sb="61" eb="63">
      <t>バアイ</t>
    </rPh>
    <rPh sb="64" eb="66">
      <t>スウチ</t>
    </rPh>
    <phoneticPr fontId="2"/>
  </si>
  <si>
    <t>（単位:台、％）</t>
    <phoneticPr fontId="2"/>
  </si>
  <si>
    <t xml:space="preserve">      平成25年度から、臨時財政対策債発行可能額の算出方法の見直しにより、特別区において発行可能額が皆減となっている。</t>
    <rPh sb="6" eb="8">
      <t>ヘイセイ</t>
    </rPh>
    <rPh sb="10" eb="12">
      <t>ネンド</t>
    </rPh>
    <rPh sb="15" eb="17">
      <t>リンジ</t>
    </rPh>
    <rPh sb="17" eb="19">
      <t>ザイセイ</t>
    </rPh>
    <rPh sb="19" eb="21">
      <t>タイサク</t>
    </rPh>
    <rPh sb="21" eb="22">
      <t>サイ</t>
    </rPh>
    <rPh sb="22" eb="24">
      <t>ハッコウ</t>
    </rPh>
    <rPh sb="24" eb="27">
      <t>カノウガク</t>
    </rPh>
    <rPh sb="28" eb="30">
      <t>サンシュツ</t>
    </rPh>
    <rPh sb="30" eb="32">
      <t>ホウホウ</t>
    </rPh>
    <rPh sb="33" eb="35">
      <t>ミナオ</t>
    </rPh>
    <rPh sb="40" eb="43">
      <t>トクベツク</t>
    </rPh>
    <rPh sb="47" eb="49">
      <t>ハッコウ</t>
    </rPh>
    <rPh sb="49" eb="52">
      <t>カノウガク</t>
    </rPh>
    <rPh sb="53" eb="54">
      <t>ミナ</t>
    </rPh>
    <rPh sb="54" eb="55">
      <t>ゲン</t>
    </rPh>
    <phoneticPr fontId="2"/>
  </si>
  <si>
    <t>現年度課税分</t>
    <rPh sb="0" eb="2">
      <t>ゲンネン</t>
    </rPh>
    <rPh sb="2" eb="3">
      <t>ド</t>
    </rPh>
    <rPh sb="3" eb="5">
      <t>カゼイ</t>
    </rPh>
    <rPh sb="5" eb="6">
      <t>ブン</t>
    </rPh>
    <phoneticPr fontId="2"/>
  </si>
  <si>
    <t>（注）</t>
    <rPh sb="1" eb="2">
      <t>チュウ</t>
    </rPh>
    <phoneticPr fontId="2"/>
  </si>
  <si>
    <t>1　収入額は、千円未満四捨五入のため、内訳の合計は必ずしも小計、合計とは一致しない。</t>
    <phoneticPr fontId="2"/>
  </si>
  <si>
    <t xml:space="preserve">　 　 </t>
    <phoneticPr fontId="2"/>
  </si>
  <si>
    <t xml:space="preserve">　  </t>
    <phoneticPr fontId="2"/>
  </si>
  <si>
    <t xml:space="preserve">   6 公債費負担比率 ＝ 公債費充当一般財源÷一般財源総額</t>
    <rPh sb="5" eb="7">
      <t>コウサイ</t>
    </rPh>
    <rPh sb="7" eb="8">
      <t>ヒ</t>
    </rPh>
    <rPh sb="8" eb="10">
      <t>フタン</t>
    </rPh>
    <rPh sb="10" eb="12">
      <t>ヒリツ</t>
    </rPh>
    <rPh sb="15" eb="17">
      <t>コウサイ</t>
    </rPh>
    <rPh sb="17" eb="18">
      <t>ヒ</t>
    </rPh>
    <rPh sb="18" eb="20">
      <t>ジュウトウ</t>
    </rPh>
    <rPh sb="20" eb="22">
      <t>イッパン</t>
    </rPh>
    <rPh sb="22" eb="24">
      <t>ザイゲン</t>
    </rPh>
    <rPh sb="25" eb="27">
      <t>イッパン</t>
    </rPh>
    <rPh sb="27" eb="29">
      <t>ザイゲン</t>
    </rPh>
    <rPh sb="29" eb="31">
      <t>ソウガク</t>
    </rPh>
    <phoneticPr fontId="2"/>
  </si>
  <si>
    <t>（単位:円、％）</t>
    <phoneticPr fontId="2"/>
  </si>
  <si>
    <t>産業観光費　</t>
    <rPh sb="0" eb="2">
      <t>サンギョウ</t>
    </rPh>
    <rPh sb="2" eb="4">
      <t>カンコウ</t>
    </rPh>
    <rPh sb="4" eb="5">
      <t>ヒ</t>
    </rPh>
    <phoneticPr fontId="2"/>
  </si>
  <si>
    <t xml:space="preserve">基準財政需要額（普通）　　 　 </t>
    <rPh sb="8" eb="10">
      <t>フツウ</t>
    </rPh>
    <phoneticPr fontId="2"/>
  </si>
  <si>
    <t>基準財政収入額（普通）注2</t>
    <rPh sb="8" eb="10">
      <t>フツウ</t>
    </rPh>
    <rPh sb="11" eb="12">
      <t>チュウ</t>
    </rPh>
    <phoneticPr fontId="2"/>
  </si>
  <si>
    <t>標準財政規模（普通）　 注3</t>
    <phoneticPr fontId="2"/>
  </si>
  <si>
    <t>財政力指数（普通）　　   注4</t>
    <phoneticPr fontId="2"/>
  </si>
  <si>
    <t>実質収支比率（普通）  　注5</t>
    <phoneticPr fontId="2"/>
  </si>
  <si>
    <t>公債費比率（普通）　  　 注7</t>
    <phoneticPr fontId="2"/>
  </si>
  <si>
    <t>経常収支比率（普通）  　注8</t>
    <phoneticPr fontId="2"/>
  </si>
  <si>
    <t>-税務課、東京国税局、墨田都税事務所-</t>
    <rPh sb="1" eb="4">
      <t>ゼイムカ</t>
    </rPh>
    <phoneticPr fontId="2"/>
  </si>
  <si>
    <t>資料提供：東京国税局</t>
    <rPh sb="0" eb="2">
      <t>シリョウ</t>
    </rPh>
    <rPh sb="2" eb="4">
      <t>テイキョウ</t>
    </rPh>
    <rPh sb="5" eb="7">
      <t>トウキョウ</t>
    </rPh>
    <rPh sb="7" eb="10">
      <t>コクゼイキョク</t>
    </rPh>
    <phoneticPr fontId="2"/>
  </si>
  <si>
    <t>資料提供：墨田都税事務所</t>
    <rPh sb="0" eb="1">
      <t>シリョウ</t>
    </rPh>
    <rPh sb="1" eb="3">
      <t>テイキョウ</t>
    </rPh>
    <rPh sb="4" eb="6">
      <t>スミダ</t>
    </rPh>
    <rPh sb="6" eb="8">
      <t>トゼイ</t>
    </rPh>
    <rPh sb="8" eb="10">
      <t>ジム</t>
    </rPh>
    <rPh sb="10" eb="11">
      <t>ショ</t>
    </rPh>
    <phoneticPr fontId="2"/>
  </si>
  <si>
    <t>,</t>
    <phoneticPr fontId="2"/>
  </si>
  <si>
    <t>2　間接税の「印紙税、登録免許税、その他」は「その他」として集計した。</t>
    <rPh sb="9" eb="10">
      <t>ゼイ</t>
    </rPh>
    <phoneticPr fontId="2"/>
  </si>
  <si>
    <t xml:space="preserve">実質赤字比率　　　　   　注9　　　 　　         </t>
    <rPh sb="14" eb="15">
      <t>チュウ</t>
    </rPh>
    <phoneticPr fontId="2"/>
  </si>
  <si>
    <r>
      <t xml:space="preserve">連結実質赤字比率　     </t>
    </r>
    <r>
      <rPr>
        <sz val="10.5"/>
        <rFont val="ＭＳ Ｐゴシック"/>
        <family val="3"/>
        <charset val="128"/>
      </rPr>
      <t>注</t>
    </r>
    <r>
      <rPr>
        <sz val="10"/>
        <rFont val="ＭＳ Ｐゴシック"/>
        <family val="3"/>
        <charset val="128"/>
      </rPr>
      <t>10</t>
    </r>
    <r>
      <rPr>
        <sz val="11"/>
        <rFont val="ＭＳ Ｐゴシック"/>
        <family val="3"/>
        <charset val="128"/>
      </rPr>
      <t xml:space="preserve"> 　  </t>
    </r>
    <rPh sb="14" eb="15">
      <t>チュウ</t>
    </rPh>
    <phoneticPr fontId="2"/>
  </si>
  <si>
    <r>
      <t>実質公債費比率　　   　 注</t>
    </r>
    <r>
      <rPr>
        <sz val="10"/>
        <rFont val="ＭＳ Ｐゴシック"/>
        <family val="3"/>
        <charset val="128"/>
      </rPr>
      <t xml:space="preserve">11 </t>
    </r>
    <r>
      <rPr>
        <sz val="11"/>
        <rFont val="ＭＳ Ｐゴシック"/>
        <family val="3"/>
        <charset val="128"/>
      </rPr>
      <t xml:space="preserve">　 　　    </t>
    </r>
    <rPh sb="14" eb="15">
      <t>チュウ</t>
    </rPh>
    <phoneticPr fontId="2"/>
  </si>
  <si>
    <r>
      <t>将来負担比率　　　     　注</t>
    </r>
    <r>
      <rPr>
        <sz val="10"/>
        <rFont val="ＭＳ Ｐゴシック"/>
        <family val="3"/>
        <charset val="128"/>
      </rPr>
      <t>12</t>
    </r>
    <r>
      <rPr>
        <sz val="11"/>
        <rFont val="ＭＳ Ｐゴシック"/>
        <family val="3"/>
        <charset val="128"/>
      </rPr>
      <t xml:space="preserve"> 　　　　　        </t>
    </r>
    <rPh sb="15" eb="16">
      <t>チュウ</t>
    </rPh>
    <phoneticPr fontId="2"/>
  </si>
  <si>
    <t>　　　３　収入額は還付未済額を含む。また、千円未満四捨五入のため、内訳の合計は必ずしも小計、合計とは一致しない。</t>
    <phoneticPr fontId="2"/>
  </si>
  <si>
    <t>国民健康保険事業費納付金</t>
    <rPh sb="0" eb="2">
      <t>コクミン</t>
    </rPh>
    <rPh sb="2" eb="4">
      <t>ケンコウ</t>
    </rPh>
    <rPh sb="4" eb="6">
      <t>ホケン</t>
    </rPh>
    <rPh sb="6" eb="8">
      <t>ジギョウ</t>
    </rPh>
    <rPh sb="8" eb="9">
      <t>ヒ</t>
    </rPh>
    <rPh sb="9" eb="12">
      <t>ノウフキン</t>
    </rPh>
    <phoneticPr fontId="2"/>
  </si>
  <si>
    <t>財政安定化基金拠出金</t>
    <rPh sb="0" eb="2">
      <t>ザイセイ</t>
    </rPh>
    <rPh sb="2" eb="5">
      <t>アンテイカ</t>
    </rPh>
    <rPh sb="5" eb="7">
      <t>キキン</t>
    </rPh>
    <rPh sb="7" eb="10">
      <t>キョシュツキン</t>
    </rPh>
    <phoneticPr fontId="2"/>
  </si>
  <si>
    <t>環境性能割</t>
    <rPh sb="0" eb="2">
      <t>カンキョウ</t>
    </rPh>
    <rPh sb="2" eb="4">
      <t>セイノウ</t>
    </rPh>
    <rPh sb="4" eb="5">
      <t>ワリ</t>
    </rPh>
    <phoneticPr fontId="2"/>
  </si>
  <si>
    <t>(注１)年金特別徴収については、普通徴収に含まれる。納税者数は､普通徴収と給与特別徴収で徴収されている場合、重複する。</t>
    <rPh sb="4" eb="6">
      <t>ネンキン</t>
    </rPh>
    <rPh sb="6" eb="8">
      <t>トクベツ</t>
    </rPh>
    <rPh sb="8" eb="10">
      <t>チョウシュウ</t>
    </rPh>
    <rPh sb="16" eb="18">
      <t>フツウ</t>
    </rPh>
    <rPh sb="18" eb="20">
      <t>チョウシュウ</t>
    </rPh>
    <rPh sb="21" eb="22">
      <t>フク</t>
    </rPh>
    <rPh sb="26" eb="29">
      <t>ノウゼイシャ</t>
    </rPh>
    <rPh sb="32" eb="34">
      <t>フツウ</t>
    </rPh>
    <rPh sb="34" eb="36">
      <t>チョウシュウ</t>
    </rPh>
    <rPh sb="37" eb="39">
      <t>キュウヨ</t>
    </rPh>
    <rPh sb="39" eb="41">
      <t>トクベツ</t>
    </rPh>
    <rPh sb="41" eb="43">
      <t>チョウシュウ</t>
    </rPh>
    <rPh sb="44" eb="46">
      <t>チョウシュウ</t>
    </rPh>
    <rPh sb="51" eb="53">
      <t>バアイ</t>
    </rPh>
    <rPh sb="54" eb="56">
      <t>チョウフク</t>
    </rPh>
    <phoneticPr fontId="2"/>
  </si>
  <si>
    <t>(注２)軽自動車税のうち、環境性能割は令和元年10月１日から導入。</t>
    <rPh sb="4" eb="8">
      <t>ケイジドウシャ</t>
    </rPh>
    <rPh sb="8" eb="9">
      <t>ゼイ</t>
    </rPh>
    <rPh sb="13" eb="15">
      <t>カンキョウ</t>
    </rPh>
    <rPh sb="15" eb="17">
      <t>セイノウ</t>
    </rPh>
    <rPh sb="17" eb="18">
      <t>ワリ</t>
    </rPh>
    <rPh sb="19" eb="20">
      <t>レイ</t>
    </rPh>
    <rPh sb="20" eb="21">
      <t>ワ</t>
    </rPh>
    <rPh sb="21" eb="22">
      <t>ガン</t>
    </rPh>
    <rPh sb="22" eb="23">
      <t>ネン</t>
    </rPh>
    <rPh sb="25" eb="26">
      <t>ガツ</t>
    </rPh>
    <rPh sb="27" eb="28">
      <t>ニチ</t>
    </rPh>
    <rPh sb="30" eb="32">
      <t>ドウニュウ</t>
    </rPh>
    <phoneticPr fontId="2"/>
  </si>
  <si>
    <t>金　　額</t>
    <phoneticPr fontId="2"/>
  </si>
  <si>
    <t>収入額</t>
    <phoneticPr fontId="2"/>
  </si>
  <si>
    <t>—</t>
    <phoneticPr fontId="2"/>
  </si>
  <si>
    <t>軽自動車税環境性能割</t>
    <rPh sb="0" eb="4">
      <t>ケイジドウシャ</t>
    </rPh>
    <rPh sb="4" eb="5">
      <t>ゼイ</t>
    </rPh>
    <rPh sb="5" eb="7">
      <t>カンキョウ</t>
    </rPh>
    <rPh sb="7" eb="9">
      <t>セイノウ</t>
    </rPh>
    <rPh sb="9" eb="10">
      <t>ワリ</t>
    </rPh>
    <phoneticPr fontId="2"/>
  </si>
  <si>
    <t>環境性能割交付金</t>
    <rPh sb="0" eb="2">
      <t>カンキョウ</t>
    </rPh>
    <rPh sb="2" eb="4">
      <t>セイノウ</t>
    </rPh>
    <rPh sb="4" eb="5">
      <t>ワリ</t>
    </rPh>
    <rPh sb="5" eb="8">
      <t>コウフキン</t>
    </rPh>
    <phoneticPr fontId="2"/>
  </si>
  <si>
    <t>森林環境譲与税</t>
    <rPh sb="0" eb="2">
      <t>シンリン</t>
    </rPh>
    <rPh sb="2" eb="4">
      <t>カンキョウ</t>
    </rPh>
    <rPh sb="4" eb="6">
      <t>ジョウヨ</t>
    </rPh>
    <rPh sb="6" eb="7">
      <t>ゼイ</t>
    </rPh>
    <phoneticPr fontId="2"/>
  </si>
  <si>
    <t>令和元年度</t>
    <rPh sb="0" eb="2">
      <t>レイワ</t>
    </rPh>
    <rPh sb="2" eb="4">
      <t>ガンネン</t>
    </rPh>
    <rPh sb="3" eb="4">
      <t>ネン</t>
    </rPh>
    <phoneticPr fontId="2"/>
  </si>
  <si>
    <t>軽自動車税種別割</t>
    <rPh sb="5" eb="7">
      <t>シュベツ</t>
    </rPh>
    <rPh sb="7" eb="8">
      <t>ワリ</t>
    </rPh>
    <phoneticPr fontId="2"/>
  </si>
  <si>
    <t>　　　２　事業税（法人分）は、地方法人特別税及び特別法人事業税を含まない。</t>
    <rPh sb="11" eb="12">
      <t>ブン</t>
    </rPh>
    <rPh sb="22" eb="23">
      <t>オヨ</t>
    </rPh>
    <rPh sb="24" eb="26">
      <t>トクベツ</t>
    </rPh>
    <rPh sb="26" eb="28">
      <t>ホウジン</t>
    </rPh>
    <rPh sb="28" eb="31">
      <t>ジギョウゼイ</t>
    </rPh>
    <phoneticPr fontId="2"/>
  </si>
  <si>
    <t>令和2年度</t>
    <rPh sb="0" eb="2">
      <t>レイワ</t>
    </rPh>
    <rPh sb="3" eb="5">
      <t>ネンド</t>
    </rPh>
    <rPh sb="4" eb="5">
      <t>ド</t>
    </rPh>
    <phoneticPr fontId="2"/>
  </si>
  <si>
    <t>(注３)令和元年10月1日から軽自動車税の名称が軽自動車税種別割に変更された。</t>
    <rPh sb="15" eb="16">
      <t>ケイ</t>
    </rPh>
    <rPh sb="24" eb="25">
      <t>ケイ</t>
    </rPh>
    <phoneticPr fontId="25"/>
  </si>
  <si>
    <t>種別割</t>
    <rPh sb="0" eb="2">
      <t>シュベツ</t>
    </rPh>
    <rPh sb="2" eb="3">
      <t>ワリ</t>
    </rPh>
    <phoneticPr fontId="2"/>
  </si>
  <si>
    <t>小　　計</t>
    <phoneticPr fontId="2"/>
  </si>
  <si>
    <t>令和2年度</t>
    <rPh sb="0" eb="2">
      <t>レイワ</t>
    </rPh>
    <rPh sb="3" eb="5">
      <t>ネンド</t>
    </rPh>
    <phoneticPr fontId="2"/>
  </si>
  <si>
    <t>自動車税種別割（自動車税）</t>
    <rPh sb="0" eb="3">
      <t>ジドウシャ</t>
    </rPh>
    <rPh sb="3" eb="4">
      <t>ゼイ</t>
    </rPh>
    <rPh sb="4" eb="6">
      <t>シュベツ</t>
    </rPh>
    <rPh sb="6" eb="7">
      <t>ワリ</t>
    </rPh>
    <phoneticPr fontId="2"/>
  </si>
  <si>
    <t>　　　４　令和元年10月1日から自動車税の名称が自動車税種別割に変更された。</t>
  </si>
  <si>
    <t>令和３年度</t>
    <rPh sb="0" eb="2">
      <t>レイワ</t>
    </rPh>
    <rPh sb="3" eb="5">
      <t>ネンド</t>
    </rPh>
    <rPh sb="4" eb="5">
      <t>ド</t>
    </rPh>
    <phoneticPr fontId="2"/>
  </si>
  <si>
    <t>（注）１　下記（※）の税目以外は、墨田区分をブロック所等で一括管理しており、墨田都税事務所にて現年分収入額として計上されるのは、その一部である。</t>
    <rPh sb="1" eb="2">
      <t>チュウ</t>
    </rPh>
    <phoneticPr fontId="2"/>
  </si>
  <si>
    <t>　　　　　※　都民税（個人分）、不動産取得税、固定資産税（土地家屋分）、固定資産税（償却資産分）、都市計画税</t>
    <phoneticPr fontId="2"/>
  </si>
  <si>
    <t>法人事業税交付対象額</t>
    <phoneticPr fontId="2"/>
  </si>
  <si>
    <t>令和２年度</t>
  </si>
  <si>
    <t>令和３年度</t>
  </si>
  <si>
    <t>令和４年度</t>
    <rPh sb="0" eb="2">
      <t>レイワ</t>
    </rPh>
    <rPh sb="3" eb="5">
      <t>ネンド</t>
    </rPh>
    <rPh sb="4" eb="5">
      <t>ド</t>
    </rPh>
    <phoneticPr fontId="2"/>
  </si>
  <si>
    <t>令和3年度</t>
    <rPh sb="0" eb="2">
      <t>レイワ</t>
    </rPh>
    <rPh sb="3" eb="5">
      <t>ネンド</t>
    </rPh>
    <phoneticPr fontId="2"/>
  </si>
  <si>
    <t>令和3年度</t>
    <rPh sb="0" eb="2">
      <t>レイワ</t>
    </rPh>
    <rPh sb="3" eb="5">
      <t>ネンド</t>
    </rPh>
    <rPh sb="4" eb="5">
      <t>ド</t>
    </rPh>
    <phoneticPr fontId="2"/>
  </si>
  <si>
    <t>令和3年度</t>
    <rPh sb="0" eb="1">
      <t>レイ</t>
    </rPh>
    <rPh sb="1" eb="2">
      <t>ワ</t>
    </rPh>
    <rPh sb="3" eb="5">
      <t>ネンド</t>
    </rPh>
    <rPh sb="4" eb="5">
      <t>ド</t>
    </rPh>
    <phoneticPr fontId="2"/>
  </si>
  <si>
    <t>(注)  令和3年10月1日から税率引上げ（6,122円／1,000本→6,552円／1,000本）</t>
    <rPh sb="5" eb="7">
      <t>レイワ</t>
    </rPh>
    <rPh sb="8" eb="9">
      <t>ネン</t>
    </rPh>
    <rPh sb="9" eb="10">
      <t>ヘイネン</t>
    </rPh>
    <rPh sb="11" eb="12">
      <t>ガツ</t>
    </rPh>
    <rPh sb="13" eb="14">
      <t>ニチ</t>
    </rPh>
    <rPh sb="16" eb="18">
      <t>ゼイリツ</t>
    </rPh>
    <rPh sb="18" eb="20">
      <t>ヒキア</t>
    </rPh>
    <rPh sb="27" eb="28">
      <t>エン</t>
    </rPh>
    <rPh sb="34" eb="35">
      <t>ホン</t>
    </rPh>
    <rPh sb="41" eb="42">
      <t>エン</t>
    </rPh>
    <rPh sb="48" eb="49">
      <t>ホン</t>
    </rPh>
    <phoneticPr fontId="2"/>
  </si>
  <si>
    <t>令和2年度</t>
    <rPh sb="0" eb="2">
      <t>レイワ</t>
    </rPh>
    <rPh sb="3" eb="5">
      <t>ネンド</t>
    </rPh>
    <rPh sb="4" eb="5">
      <t>ガンネン</t>
    </rPh>
    <phoneticPr fontId="2"/>
  </si>
  <si>
    <t xml:space="preserve">3　所得税に復興特別税を含む。 </t>
    <phoneticPr fontId="2"/>
  </si>
  <si>
    <t>（単位：千円、％）</t>
    <phoneticPr fontId="2"/>
  </si>
  <si>
    <t>過年度課税分</t>
    <rPh sb="0" eb="3">
      <t>カネンド</t>
    </rPh>
    <rPh sb="3" eb="5">
      <t>カゼイ</t>
    </rPh>
    <rPh sb="5" eb="6">
      <t>ブン</t>
    </rPh>
    <phoneticPr fontId="2"/>
  </si>
  <si>
    <t>精 算 分</t>
    <rPh sb="0" eb="1">
      <t>セイ</t>
    </rPh>
    <rPh sb="2" eb="3">
      <t>ザン</t>
    </rPh>
    <rPh sb="4" eb="5">
      <t>ブン</t>
    </rPh>
    <phoneticPr fontId="2"/>
  </si>
  <si>
    <t>現年度課税分</t>
    <rPh sb="2" eb="3">
      <t>ド</t>
    </rPh>
    <phoneticPr fontId="2"/>
  </si>
  <si>
    <t>財産管理課</t>
    <rPh sb="0" eb="2">
      <t>ザイサン</t>
    </rPh>
    <rPh sb="2" eb="4">
      <t>カンリ</t>
    </rPh>
    <rPh sb="4" eb="5">
      <t>カ</t>
    </rPh>
    <phoneticPr fontId="2"/>
  </si>
  <si>
    <t>令和4年度</t>
    <rPh sb="0" eb="2">
      <t>レイワ</t>
    </rPh>
    <rPh sb="3" eb="5">
      <t>ネンド</t>
    </rPh>
    <phoneticPr fontId="2"/>
  </si>
  <si>
    <t>令和4年度</t>
    <rPh sb="0" eb="2">
      <t>レイワ</t>
    </rPh>
    <rPh sb="3" eb="5">
      <t>ネンド</t>
    </rPh>
    <rPh sb="4" eb="5">
      <t>ド</t>
    </rPh>
    <phoneticPr fontId="2"/>
  </si>
  <si>
    <t>令和4年度</t>
    <rPh sb="0" eb="1">
      <t>レイ</t>
    </rPh>
    <rPh sb="1" eb="2">
      <t>ワ</t>
    </rPh>
    <rPh sb="3" eb="5">
      <t>ネンド</t>
    </rPh>
    <rPh sb="4" eb="5">
      <t>ド</t>
    </rPh>
    <phoneticPr fontId="2"/>
  </si>
  <si>
    <t>令和3年度</t>
    <rPh sb="0" eb="2">
      <t>レイワ</t>
    </rPh>
    <rPh sb="3" eb="5">
      <t>ネンド</t>
    </rPh>
    <rPh sb="4" eb="5">
      <t>ガンネン</t>
    </rPh>
    <phoneticPr fontId="2"/>
  </si>
  <si>
    <t>令和３年度</t>
    <phoneticPr fontId="2"/>
  </si>
  <si>
    <t>※端数処理の関係上、合計が一致しない場合がある。</t>
    <rPh sb="1" eb="3">
      <t>ハスウ</t>
    </rPh>
    <rPh sb="3" eb="5">
      <t>ショリ</t>
    </rPh>
    <rPh sb="6" eb="9">
      <t>カンケイジョウ</t>
    </rPh>
    <rPh sb="10" eb="12">
      <t>ゴウケイ</t>
    </rPh>
    <rPh sb="13" eb="15">
      <t>イッチ</t>
    </rPh>
    <rPh sb="18" eb="20">
      <t>バアイ</t>
    </rPh>
    <phoneticPr fontId="2"/>
  </si>
  <si>
    <t>(229,376)</t>
  </si>
  <si>
    <t>(256,348)</t>
  </si>
  <si>
    <t>令和５年度</t>
    <rPh sb="0" eb="2">
      <t>レイワ</t>
    </rPh>
    <rPh sb="3" eb="5">
      <t>ネンド</t>
    </rPh>
    <rPh sb="4" eb="5">
      <t>ド</t>
    </rPh>
    <phoneticPr fontId="2"/>
  </si>
  <si>
    <t>予備費(補充額)</t>
    <phoneticPr fontId="2"/>
  </si>
  <si>
    <t>地方特例交付金</t>
    <phoneticPr fontId="2"/>
  </si>
  <si>
    <t>固定資産税減収補塡特別交付金</t>
    <rPh sb="0" eb="2">
      <t>コテイ</t>
    </rPh>
    <rPh sb="2" eb="4">
      <t>シサン</t>
    </rPh>
    <rPh sb="4" eb="5">
      <t>ゼイ</t>
    </rPh>
    <rPh sb="5" eb="7">
      <t>ゲンシュウ</t>
    </rPh>
    <rPh sb="7" eb="8">
      <t>ホ</t>
    </rPh>
    <rPh sb="8" eb="9">
      <t>テン</t>
    </rPh>
    <rPh sb="9" eb="11">
      <t>トクベツ</t>
    </rPh>
    <rPh sb="11" eb="14">
      <t>コウフキン</t>
    </rPh>
    <phoneticPr fontId="2"/>
  </si>
  <si>
    <t xml:space="preserve">   2 基準財政収入額 ＝ (特別区税＋利子割交付金＋自動車取得税交付金＋地方消費税交付金＋地方特例交付金)×0.85</t>
  </si>
  <si>
    <t>　　　　　　　　　　　　　　　　　　　＋地方譲与税＋交通安全対策特別交付金</t>
  </si>
  <si>
    <t xml:space="preserve">   3 標準財政規模 ＝ (基準財政収入額－地方譲与税－交通安全対策特別交付金)÷0.85</t>
  </si>
  <si>
    <t xml:space="preserve">   4 財 政 力 指 数 ＝ 基準財政収入額÷基準財政需要額</t>
  </si>
  <si>
    <t xml:space="preserve">   7 公 債 費 比 率 ＝ 公債費充当一般財源÷標準財政規模×100</t>
  </si>
  <si>
    <t xml:space="preserve">   8 経常収支比率  ＝ 経常経費充当一般財源÷経常一般財源×100</t>
  </si>
  <si>
    <t xml:space="preserve">   9 実質赤字比率  ＝ 一般会計等の実質赤字額 ÷標準財政規模 × 100</t>
  </si>
  <si>
    <t>　10連結実質赤字比率  ＝ 連結実質赤字額 ÷標準財政規模×100</t>
  </si>
  <si>
    <r>
      <t>　11実質公債費比率  ＝　</t>
    </r>
    <r>
      <rPr>
        <u/>
        <sz val="10"/>
        <rFont val="ＭＳ Ｐゴシック"/>
        <family val="3"/>
        <charset val="128"/>
      </rPr>
      <t xml:space="preserve"> （地方債の元利償還金 + 準元利償還金）-（特定財源+元利償還金・準元利償還金に係る基準財政需要額算入額）</t>
    </r>
    <r>
      <rPr>
        <sz val="10"/>
        <rFont val="ＭＳ Ｐゴシック"/>
        <family val="3"/>
        <charset val="128"/>
      </rPr>
      <t xml:space="preserve">
　                                     　　　      標準財政規模-（特定財源+元利償還金・準元利償還金に係る基準財政需要額算入額）</t>
    </r>
  </si>
  <si>
    <r>
      <t>　12将来負担比率  ＝ 　　</t>
    </r>
    <r>
      <rPr>
        <u/>
        <sz val="10"/>
        <rFont val="ＭＳ Ｐゴシック"/>
        <family val="3"/>
        <charset val="128"/>
      </rPr>
      <t xml:space="preserve">将来負担額 - （充当可能基金額 + 特定財源見込額 + 地方債現在高に係る基準財政需要額算入見込額）   </t>
    </r>
    <r>
      <rPr>
        <sz val="10"/>
        <rFont val="ＭＳ Ｐゴシック"/>
        <family val="3"/>
        <charset val="128"/>
      </rPr>
      <t xml:space="preserve">                             　　
                　　                      　　     標準財政規模-（特定財源+元利償還金・準元利償還金に係る基準財政需要額算入額）</t>
    </r>
  </si>
  <si>
    <t>　　(普通会計とは、自治体の財政状況の把握、地方財政の分析等のために用いられるもので、一般行政事務に係る経費を総称するもの)。</t>
  </si>
  <si>
    <t>(185,955)</t>
  </si>
  <si>
    <t>予備費(補充額)</t>
    <rPh sb="0" eb="3">
      <t>ヨビヒ</t>
    </rPh>
    <phoneticPr fontId="2"/>
  </si>
  <si>
    <t>－</t>
  </si>
  <si>
    <t>令和5年度</t>
    <rPh sb="0" eb="2">
      <t>レイワ</t>
    </rPh>
    <rPh sb="3" eb="5">
      <t>ネンド</t>
    </rPh>
    <rPh sb="4" eb="5">
      <t>ド</t>
    </rPh>
    <phoneticPr fontId="2"/>
  </si>
  <si>
    <t>令和5年度</t>
    <rPh sb="0" eb="1">
      <t>レイ</t>
    </rPh>
    <rPh sb="1" eb="2">
      <t>ワ</t>
    </rPh>
    <rPh sb="3" eb="5">
      <t>ネンド</t>
    </rPh>
    <rPh sb="4" eb="5">
      <t>ド</t>
    </rPh>
    <phoneticPr fontId="2"/>
  </si>
  <si>
    <t>令和4年度</t>
    <rPh sb="0" eb="2">
      <t>レイワ</t>
    </rPh>
    <rPh sb="3" eb="5">
      <t>ネンド</t>
    </rPh>
    <rPh sb="4" eb="5">
      <t>ガンネン</t>
    </rPh>
    <phoneticPr fontId="2"/>
  </si>
  <si>
    <t>令和5年度</t>
    <rPh sb="0" eb="2">
      <t>レイワ</t>
    </rPh>
    <rPh sb="3" eb="5">
      <t>ネンド</t>
    </rPh>
    <phoneticPr fontId="2"/>
  </si>
  <si>
    <t>※区分欄に（普通）と表記のあるものは、普通会計にて算出している数値である。なお、令和5年度数値は速報値である。</t>
    <rPh sb="1" eb="3">
      <t>クブン</t>
    </rPh>
    <rPh sb="3" eb="4">
      <t>ラン</t>
    </rPh>
    <rPh sb="6" eb="8">
      <t>フツウ</t>
    </rPh>
    <rPh sb="10" eb="12">
      <t>ヒョウキ</t>
    </rPh>
    <rPh sb="31" eb="33">
      <t>スウチ</t>
    </rPh>
    <rPh sb="40" eb="42">
      <t>レイワ</t>
    </rPh>
    <rPh sb="43" eb="45">
      <t>ネンド</t>
    </rPh>
    <rPh sb="45" eb="47">
      <t>スウチ</t>
    </rPh>
    <rPh sb="48" eb="51">
      <t>ソクホウチ</t>
    </rPh>
    <phoneticPr fontId="2"/>
  </si>
  <si>
    <t>令和４年度</t>
    <phoneticPr fontId="2"/>
  </si>
  <si>
    <t>令和６年度</t>
    <rPh sb="0" eb="2">
      <t>レイワ</t>
    </rPh>
    <rPh sb="3" eb="5">
      <t>ネンド</t>
    </rPh>
    <rPh sb="4" eb="5">
      <t>ド</t>
    </rPh>
    <phoneticPr fontId="2"/>
  </si>
  <si>
    <t>令和２年度</t>
    <phoneticPr fontId="2"/>
  </si>
  <si>
    <t>※令和５年度のみ再算定額を記載</t>
    <rPh sb="1" eb="3">
      <t>レイワ</t>
    </rPh>
    <rPh sb="4" eb="6">
      <t>ネンド</t>
    </rPh>
    <rPh sb="8" eb="11">
      <t>サイサンテイ</t>
    </rPh>
    <rPh sb="11" eb="12">
      <t>ガク</t>
    </rPh>
    <rPh sb="13" eb="15">
      <t>キサイ</t>
    </rPh>
    <phoneticPr fontId="2"/>
  </si>
  <si>
    <r>
      <t xml:space="preserve">　　 </t>
    </r>
    <r>
      <rPr>
        <strike/>
        <sz val="11"/>
        <color indexed="10"/>
        <rFont val="ＭＳ Ｐゴシック"/>
        <family val="3"/>
        <charset val="128"/>
      </rPr>
      <t/>
    </r>
    <phoneticPr fontId="2"/>
  </si>
  <si>
    <t>（注)１　道路は含まない。</t>
    <phoneticPr fontId="2"/>
  </si>
  <si>
    <t>土地</t>
    <rPh sb="0" eb="1">
      <t>ツチ</t>
    </rPh>
    <rPh sb="1" eb="2">
      <t>チ</t>
    </rPh>
    <phoneticPr fontId="2"/>
  </si>
  <si>
    <t>建物</t>
    <rPh sb="0" eb="1">
      <t>ケン</t>
    </rPh>
    <rPh sb="1" eb="2">
      <t>ブツ</t>
    </rPh>
    <phoneticPr fontId="2"/>
  </si>
  <si>
    <t>区分</t>
    <phoneticPr fontId="2"/>
  </si>
  <si>
    <t>令和6年度</t>
    <rPh sb="0" eb="2">
      <t>レイワ</t>
    </rPh>
    <rPh sb="3" eb="5">
      <t>ネンド</t>
    </rPh>
    <phoneticPr fontId="2"/>
  </si>
  <si>
    <t>(75,755)</t>
  </si>
  <si>
    <r>
      <t>(151,526</t>
    </r>
    <r>
      <rPr>
        <sz val="11"/>
        <rFont val="ＭＳ Ｐゴシック"/>
        <family val="3"/>
        <charset val="128"/>
      </rPr>
      <t>)</t>
    </r>
    <phoneticPr fontId="2"/>
  </si>
  <si>
    <t>令和７年度</t>
    <rPh sb="0" eb="2">
      <t>レイワ</t>
    </rPh>
    <rPh sb="3" eb="5">
      <t>ネンド</t>
    </rPh>
    <rPh sb="4" eb="5">
      <t>ド</t>
    </rPh>
    <phoneticPr fontId="2"/>
  </si>
  <si>
    <t>令和6年度</t>
    <rPh sb="0" eb="2">
      <t>レイワ</t>
    </rPh>
    <rPh sb="3" eb="5">
      <t>ネンド</t>
    </rPh>
    <rPh sb="4" eb="5">
      <t>ド</t>
    </rPh>
    <phoneticPr fontId="2"/>
  </si>
  <si>
    <t>令和7年度(当初予算）</t>
    <rPh sb="0" eb="2">
      <t>レイワ</t>
    </rPh>
    <rPh sb="3" eb="5">
      <t>ネンド</t>
    </rPh>
    <rPh sb="4" eb="5">
      <t>ド</t>
    </rPh>
    <rPh sb="5" eb="7">
      <t>ヘイネンド</t>
    </rPh>
    <rPh sb="6" eb="8">
      <t>トウショ</t>
    </rPh>
    <rPh sb="8" eb="10">
      <t>ヨサン</t>
    </rPh>
    <phoneticPr fontId="2"/>
  </si>
  <si>
    <t>令和6年度</t>
    <rPh sb="0" eb="1">
      <t>レイ</t>
    </rPh>
    <rPh sb="1" eb="2">
      <t>ワ</t>
    </rPh>
    <rPh sb="3" eb="5">
      <t>ネンド</t>
    </rPh>
    <rPh sb="4" eb="5">
      <t>ド</t>
    </rPh>
    <phoneticPr fontId="2"/>
  </si>
  <si>
    <t>令和7年度（当初予算）</t>
    <rPh sb="0" eb="1">
      <t>レイ</t>
    </rPh>
    <rPh sb="1" eb="2">
      <t>ワ</t>
    </rPh>
    <rPh sb="3" eb="5">
      <t>ネンド</t>
    </rPh>
    <rPh sb="4" eb="5">
      <t>ド</t>
    </rPh>
    <rPh sb="5" eb="7">
      <t>ヘイネンド</t>
    </rPh>
    <rPh sb="6" eb="8">
      <t>トウショ</t>
    </rPh>
    <rPh sb="8" eb="10">
      <t>ヨサン</t>
    </rPh>
    <phoneticPr fontId="2"/>
  </si>
  <si>
    <t>令和7年度（当初予算）</t>
    <rPh sb="0" eb="1">
      <t>レイ</t>
    </rPh>
    <rPh sb="1" eb="2">
      <t>ワ</t>
    </rPh>
    <rPh sb="3" eb="5">
      <t>ネンド</t>
    </rPh>
    <rPh sb="4" eb="5">
      <t>ド</t>
    </rPh>
    <rPh sb="5" eb="7">
      <t>ヘイネンド</t>
    </rPh>
    <rPh sb="6" eb="10">
      <t>トウショヨサン</t>
    </rPh>
    <phoneticPr fontId="2"/>
  </si>
  <si>
    <t>令和5年度</t>
    <rPh sb="0" eb="2">
      <t>レイワ</t>
    </rPh>
    <rPh sb="3" eb="5">
      <t>ネンド</t>
    </rPh>
    <rPh sb="4" eb="5">
      <t>ガンネン</t>
    </rPh>
    <phoneticPr fontId="2"/>
  </si>
  <si>
    <t>（注）　令和6年度の国税については未発表。</t>
    <rPh sb="1" eb="2">
      <t>チュウ</t>
    </rPh>
    <rPh sb="4" eb="6">
      <t>レイワ</t>
    </rPh>
    <rPh sb="7" eb="9">
      <t>ネンド</t>
    </rPh>
    <rPh sb="8" eb="9">
      <t>ド</t>
    </rPh>
    <rPh sb="9" eb="11">
      <t>ヘイネンド</t>
    </rPh>
    <rPh sb="10" eb="12">
      <t>コクゼイ</t>
    </rPh>
    <rPh sb="17" eb="20">
      <t>ミハッピョウ</t>
    </rPh>
    <phoneticPr fontId="2"/>
  </si>
  <si>
    <t>　　　５　事業所税は令和2年度に収入がないため、指数を算出しない。</t>
    <phoneticPr fontId="2"/>
  </si>
  <si>
    <t>0.0</t>
    <phoneticPr fontId="2"/>
  </si>
  <si>
    <t>令和2年度</t>
    <rPh sb="0" eb="2">
      <t>レイワ</t>
    </rPh>
    <phoneticPr fontId="2"/>
  </si>
  <si>
    <t>令和4年度</t>
    <phoneticPr fontId="2"/>
  </si>
  <si>
    <t>令和2年度</t>
    <phoneticPr fontId="2"/>
  </si>
  <si>
    <t>令和3年度</t>
    <phoneticPr fontId="2"/>
  </si>
  <si>
    <t>令和5年度</t>
    <phoneticPr fontId="2"/>
  </si>
  <si>
    <t>令和6年度</t>
    <rPh sb="0" eb="2">
      <t>レイワ</t>
    </rPh>
    <rPh sb="3" eb="4">
      <t>ネン</t>
    </rPh>
    <phoneticPr fontId="2"/>
  </si>
  <si>
    <t>令和6年度</t>
    <rPh sb="0" eb="2">
      <t>レイワ</t>
    </rPh>
    <rPh sb="3" eb="5">
      <t>ネンド</t>
    </rPh>
    <rPh sb="4" eb="5">
      <t>ガンネン</t>
    </rPh>
    <phoneticPr fontId="2"/>
  </si>
  <si>
    <t>（7）  都区財政調整（当初算定額）</t>
    <rPh sb="5" eb="6">
      <t>ト</t>
    </rPh>
    <rPh sb="6" eb="7">
      <t>ク</t>
    </rPh>
    <rPh sb="7" eb="9">
      <t>ザイセイ</t>
    </rPh>
    <rPh sb="9" eb="11">
      <t>チョウセイ</t>
    </rPh>
    <rPh sb="12" eb="14">
      <t>トウショ</t>
    </rPh>
    <rPh sb="14" eb="16">
      <t>サンテイ</t>
    </rPh>
    <rPh sb="16" eb="17">
      <t>ガク</t>
    </rPh>
    <phoneticPr fontId="2"/>
  </si>
  <si>
    <t>（8）  都区財政調整区別算定結果（令和７年度当初算定額）</t>
    <rPh sb="5" eb="6">
      <t>ト</t>
    </rPh>
    <rPh sb="6" eb="7">
      <t>ク</t>
    </rPh>
    <rPh sb="7" eb="9">
      <t>ザイセイ</t>
    </rPh>
    <rPh sb="9" eb="11">
      <t>チョウセイ</t>
    </rPh>
    <rPh sb="11" eb="13">
      <t>クベツ</t>
    </rPh>
    <rPh sb="13" eb="15">
      <t>サンテイ</t>
    </rPh>
    <rPh sb="15" eb="17">
      <t>ケッカ</t>
    </rPh>
    <rPh sb="18" eb="20">
      <t>レイワ</t>
    </rPh>
    <rPh sb="21" eb="23">
      <t>ネンド</t>
    </rPh>
    <rPh sb="22" eb="23">
      <t>ド</t>
    </rPh>
    <rPh sb="23" eb="25">
      <t>トウショ</t>
    </rPh>
    <rPh sb="25" eb="27">
      <t>サンテイ</t>
    </rPh>
    <rPh sb="27" eb="28">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</si>
</sst>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0_);\(0\)"/>
    <numFmt numFmtId="177" formatCode="#,##0_);\(#,##0\)"/>
    <numFmt numFmtId="178" formatCode="#,##0;&quot;△ &quot;#,##0"/>
    <numFmt numFmtId="179" formatCode="#,##0.0;[Red]\-#,##0.0"/>
    <numFmt numFmtId="180" formatCode="0.0"/>
    <numFmt numFmtId="181" formatCode="#,##0_ "/>
    <numFmt numFmtId="182" formatCode="#,##0.00_ "/>
    <numFmt numFmtId="183" formatCode="#,##0.0_ "/>
    <numFmt numFmtId="184" formatCode="0_ "/>
    <numFmt numFmtId="185" formatCode="0.0_);[Red]\(0.0\)"/>
    <numFmt numFmtId="186" formatCode="0.0_);\(0.0\)"/>
    <numFmt numFmtId="187" formatCode="0_);[Red]\(0\)"/>
    <numFmt numFmtId="188" formatCode="#,##0_);[Red]\(#,##0\)"/>
    <numFmt numFmtId="189" formatCode="#,##0.0_);[Red]\(#,##0.0\)"/>
    <numFmt numFmtId="190" formatCode="0.0;&quot;△ &quot;0.0"/>
    <numFmt numFmtId="191" formatCode="0;&quot;△ &quot;0"/>
    <numFmt numFmtId="192" formatCode="#,##0.00_);[Red]\(#,##0.00\)"/>
    <numFmt numFmtId="193" formatCode="#,##0.0_);\(#,##0.0\)"/>
    <numFmt numFmtId="194" formatCode="#,##0.00_);\(#,##0.00\)"/>
    <numFmt numFmtId="195" formatCode="#,##0;[Red]#,##0"/>
    <numFmt numFmtId="196" formatCode="#,##0.0;[Red]#,##0.0"/>
    <numFmt numFmtId="197" formatCode="\(#,##0\)"/>
    <numFmt numFmtId="198" formatCode="#,##0.0_ ;[Red]\-#,##0.0\ "/>
    <numFmt numFmtId="199" formatCode="#,##0;&quot;△&quot;#,##0"/>
    <numFmt numFmtId="200" formatCode="&quot;－&quot;@&quot;－&quot;"/>
    <numFmt numFmtId="201" formatCode="#,##0_ ;[Red]\-#,##0\ "/>
  </numFmts>
  <fonts count="33"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14"/>
      <color indexed="8"/>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10"/>
      <name val="ＭＳ Ｐゴシック"/>
      <family val="3"/>
      <charset val="128"/>
    </font>
    <font>
      <sz val="10.5"/>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trike/>
      <sz val="11"/>
      <color indexed="10"/>
      <name val="ＭＳ Ｐゴシック"/>
      <family val="3"/>
      <charset val="128"/>
    </font>
    <font>
      <b/>
      <sz val="11"/>
      <name val="ＭＳ Ｐゴシック"/>
      <family val="3"/>
      <charset val="128"/>
    </font>
    <font>
      <sz val="10.95"/>
      <name val="ＭＳ Ｐゴシック"/>
      <family val="3"/>
      <charset val="128"/>
    </font>
    <font>
      <sz val="11"/>
      <color theme="1"/>
      <name val="ＭＳ Ｐゴシック"/>
      <family val="3"/>
      <charset val="128"/>
    </font>
    <font>
      <sz val="11"/>
      <color rgb="FFFF0000"/>
      <name val="ＭＳ Ｐゴシック"/>
      <family val="3"/>
      <charset val="128"/>
    </font>
  </fonts>
  <fills count="48">
    <fill>
      <patternFill patternType="none"/>
    </fill>
    <fill>
      <patternFill patternType="gray125"/>
    </fill>
    <fill>
      <patternFill patternType="solid">
        <fgColor indexed="31"/>
        <bgColor indexed="64"/>
      </patternFill>
    </fill>
    <fill>
      <patternFill patternType="solid">
        <fgColor indexed="31"/>
      </patternFill>
    </fill>
    <fill>
      <patternFill patternType="solid">
        <fgColor indexed="45"/>
        <bgColor indexed="64"/>
      </patternFill>
    </fill>
    <fill>
      <patternFill patternType="solid">
        <fgColor indexed="45"/>
      </patternFill>
    </fill>
    <fill>
      <patternFill patternType="solid">
        <fgColor indexed="42"/>
        <bgColor indexed="64"/>
      </patternFill>
    </fill>
    <fill>
      <patternFill patternType="solid">
        <fgColor indexed="42"/>
      </patternFill>
    </fill>
    <fill>
      <patternFill patternType="solid">
        <fgColor indexed="46"/>
        <bgColor indexed="64"/>
      </patternFill>
    </fill>
    <fill>
      <patternFill patternType="solid">
        <fgColor indexed="46"/>
      </patternFill>
    </fill>
    <fill>
      <patternFill patternType="solid">
        <fgColor indexed="27"/>
        <bgColor indexed="64"/>
      </patternFill>
    </fill>
    <fill>
      <patternFill patternType="solid">
        <fgColor indexed="27"/>
      </patternFill>
    </fill>
    <fill>
      <patternFill patternType="solid">
        <fgColor indexed="47"/>
        <bgColor indexed="64"/>
      </patternFill>
    </fill>
    <fill>
      <patternFill patternType="solid">
        <fgColor indexed="47"/>
      </patternFill>
    </fill>
    <fill>
      <patternFill patternType="solid">
        <fgColor indexed="44"/>
        <bgColor indexed="64"/>
      </patternFill>
    </fill>
    <fill>
      <patternFill patternType="solid">
        <fgColor indexed="44"/>
      </patternFill>
    </fill>
    <fill>
      <patternFill patternType="solid">
        <fgColor indexed="29"/>
        <bgColor indexed="64"/>
      </patternFill>
    </fill>
    <fill>
      <patternFill patternType="solid">
        <fgColor indexed="29"/>
      </patternFill>
    </fill>
    <fill>
      <patternFill patternType="solid">
        <fgColor indexed="11"/>
        <bgColor indexed="64"/>
      </patternFill>
    </fill>
    <fill>
      <patternFill patternType="solid">
        <fgColor indexed="11"/>
      </patternFill>
    </fill>
    <fill>
      <patternFill patternType="solid">
        <fgColor indexed="51"/>
        <bgColor indexed="64"/>
      </patternFill>
    </fill>
    <fill>
      <patternFill patternType="solid">
        <fgColor indexed="51"/>
      </patternFill>
    </fill>
    <fill>
      <patternFill patternType="solid">
        <fgColor indexed="30"/>
        <bgColor indexed="64"/>
      </patternFill>
    </fill>
    <fill>
      <patternFill patternType="solid">
        <fgColor indexed="30"/>
      </patternFill>
    </fill>
    <fill>
      <patternFill patternType="solid">
        <fgColor indexed="36"/>
        <bgColor indexed="64"/>
      </patternFill>
    </fill>
    <fill>
      <patternFill patternType="solid">
        <fgColor indexed="36"/>
      </patternFill>
    </fill>
    <fill>
      <patternFill patternType="solid">
        <fgColor indexed="49"/>
        <bgColor indexed="64"/>
      </patternFill>
    </fill>
    <fill>
      <patternFill patternType="solid">
        <fgColor indexed="49"/>
      </patternFill>
    </fill>
    <fill>
      <patternFill patternType="solid">
        <fgColor indexed="52"/>
        <bgColor indexed="64"/>
      </patternFill>
    </fill>
    <fill>
      <patternFill patternType="solid">
        <fgColor indexed="52"/>
      </patternFill>
    </fill>
    <fill>
      <patternFill patternType="solid">
        <fgColor indexed="62"/>
        <bgColor indexed="64"/>
      </patternFill>
    </fill>
    <fill>
      <patternFill patternType="solid">
        <fgColor indexed="62"/>
      </patternFill>
    </fill>
    <fill>
      <patternFill patternType="solid">
        <fgColor indexed="10"/>
        <bgColor indexed="64"/>
      </patternFill>
    </fill>
    <fill>
      <patternFill patternType="solid">
        <fgColor indexed="10"/>
      </patternFill>
    </fill>
    <fill>
      <patternFill patternType="solid">
        <fgColor indexed="57"/>
        <bgColor indexed="64"/>
      </patternFill>
    </fill>
    <fill>
      <patternFill patternType="solid">
        <fgColor indexed="57"/>
      </patternFill>
    </fill>
    <fill>
      <patternFill patternType="solid">
        <fgColor indexed="53"/>
        <bgColor indexed="64"/>
      </patternFill>
    </fill>
    <fill>
      <patternFill patternType="solid">
        <fgColor indexed="53"/>
      </patternFill>
    </fill>
    <fill>
      <patternFill patternType="solid">
        <fgColor indexed="55"/>
        <bgColor indexed="64"/>
      </patternFill>
    </fill>
    <fill>
      <patternFill patternType="solid">
        <fgColor indexed="55"/>
      </patternFill>
    </fill>
    <fill>
      <patternFill patternType="solid">
        <fgColor indexed="43"/>
        <bgColor indexed="64"/>
      </patternFill>
    </fill>
    <fill>
      <patternFill patternType="solid">
        <fgColor indexed="43"/>
      </patternFill>
    </fill>
    <fill>
      <patternFill patternType="solid">
        <fgColor indexed="26"/>
        <bgColor indexed="64"/>
      </patternFill>
    </fill>
    <fill>
      <patternFill patternType="solid">
        <fgColor indexed="26"/>
      </patternFill>
    </fill>
    <fill>
      <patternFill patternType="solid">
        <fgColor indexed="22"/>
        <bgColor indexed="64"/>
      </patternFill>
    </fill>
    <fill>
      <patternFill patternType="solid">
        <fgColor indexed="22"/>
      </patternFill>
    </fill>
    <fill>
      <patternFill patternType="solid">
        <fgColor indexed="9"/>
        <bgColor indexed="64"/>
      </patternFill>
    </fill>
    <fill>
      <patternFill patternType="solid">
        <fgColor theme="0"/>
        <bgColor indexed="64"/>
      </patternFill>
    </fill>
  </fills>
  <borders count="17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double">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ouble">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medium">
        <color indexed="64"/>
      </top>
      <bottom/>
      <diagonal/>
    </border>
    <border>
      <left style="thin">
        <color indexed="64"/>
      </left>
      <right/>
      <top style="double">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bottom style="medium">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diagonal/>
    </border>
    <border>
      <left style="thin">
        <color indexed="64"/>
      </left>
      <right/>
      <top style="double">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top style="double">
        <color indexed="64"/>
      </top>
      <bottom style="medium">
        <color indexed="64"/>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double">
        <color indexed="64"/>
      </left>
      <right style="thin">
        <color indexed="64"/>
      </right>
      <top/>
      <bottom style="double">
        <color indexed="64"/>
      </bottom>
      <diagonal/>
    </border>
    <border>
      <left style="medium">
        <color indexed="64"/>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double">
        <color indexed="64"/>
      </bottom>
      <diagonal/>
    </border>
    <border>
      <left style="medium">
        <color indexed="64"/>
      </left>
      <right style="double">
        <color indexed="64"/>
      </right>
      <top style="double">
        <color indexed="64"/>
      </top>
      <bottom style="medium">
        <color indexed="64"/>
      </bottom>
      <diagonal/>
    </border>
    <border>
      <left/>
      <right/>
      <top style="medium">
        <color indexed="64"/>
      </top>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right style="double">
        <color indexed="64"/>
      </right>
      <top style="double">
        <color indexed="64"/>
      </top>
      <bottom style="thin">
        <color indexed="64"/>
      </bottom>
      <diagonal/>
    </border>
    <border>
      <left style="thin">
        <color indexed="64"/>
      </left>
      <right style="double">
        <color indexed="64"/>
      </right>
      <top style="double">
        <color indexed="64"/>
      </top>
      <bottom style="medium">
        <color indexed="64"/>
      </bottom>
      <diagonal/>
    </border>
    <border>
      <left style="thin">
        <color indexed="64"/>
      </left>
      <right style="double">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diagonal/>
    </border>
    <border>
      <left/>
      <right style="medium">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bottom/>
      <diagonal/>
    </border>
    <border>
      <left/>
      <right/>
      <top style="thin">
        <color indexed="64"/>
      </top>
      <bottom style="double">
        <color indexed="64"/>
      </bottom>
      <diagonal/>
    </border>
    <border>
      <left style="medium">
        <color indexed="64"/>
      </left>
      <right style="double">
        <color indexed="64"/>
      </right>
      <top style="thin">
        <color indexed="64"/>
      </top>
      <bottom/>
      <diagonal/>
    </border>
    <border>
      <left style="medium">
        <color indexed="64"/>
      </left>
      <right style="thin">
        <color indexed="64"/>
      </right>
      <top style="medium">
        <color indexed="64"/>
      </top>
      <bottom/>
      <diagonal/>
    </border>
    <border>
      <left/>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medium">
        <color indexed="64"/>
      </right>
      <top style="double">
        <color indexed="64"/>
      </top>
      <bottom style="thin">
        <color indexed="64"/>
      </bottom>
      <diagonal style="thin">
        <color indexed="64"/>
      </diagonal>
    </border>
    <border>
      <left style="thin">
        <color indexed="64"/>
      </left>
      <right style="medium">
        <color indexed="64"/>
      </right>
      <top style="double">
        <color indexed="64"/>
      </top>
      <bottom/>
      <diagonal/>
    </border>
    <border>
      <left style="thin">
        <color indexed="64"/>
      </left>
      <right style="medium">
        <color indexed="64"/>
      </right>
      <top/>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ouble">
        <color indexed="64"/>
      </top>
      <bottom style="double">
        <color indexed="64"/>
      </bottom>
      <diagonal/>
    </border>
    <border>
      <left style="thin">
        <color indexed="64"/>
      </left>
      <right style="double">
        <color indexed="64"/>
      </right>
      <top style="double">
        <color indexed="64"/>
      </top>
      <bottom style="thin">
        <color indexed="64"/>
      </bottom>
      <diagonal/>
    </border>
    <border>
      <left/>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bottom/>
      <diagonal/>
    </border>
    <border>
      <left style="thin">
        <color indexed="64"/>
      </left>
      <right style="double">
        <color indexed="64"/>
      </right>
      <top style="thin">
        <color indexed="64"/>
      </top>
      <bottom style="medium">
        <color indexed="64"/>
      </bottom>
      <diagonal/>
    </border>
    <border>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double">
        <color indexed="64"/>
      </top>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double">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style="double">
        <color indexed="8"/>
      </bottom>
      <diagonal/>
    </border>
    <border>
      <left style="double">
        <color indexed="64"/>
      </left>
      <right/>
      <top style="medium">
        <color indexed="64"/>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medium">
        <color indexed="64"/>
      </bottom>
      <diagonal/>
    </border>
    <border>
      <left/>
      <right style="double">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medium">
        <color indexed="64"/>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right style="double">
        <color indexed="64"/>
      </right>
      <top style="double">
        <color indexed="64"/>
      </top>
      <bottom/>
      <diagonal/>
    </border>
    <border>
      <left/>
      <right/>
      <top/>
      <bottom style="double">
        <color indexed="64"/>
      </bottom>
      <diagonal/>
    </border>
    <border>
      <left style="medium">
        <color indexed="64"/>
      </left>
      <right style="thin">
        <color indexed="64"/>
      </right>
      <top/>
      <bottom style="double">
        <color indexed="64"/>
      </bottom>
      <diagonal/>
    </border>
    <border>
      <left style="medium">
        <color indexed="64"/>
      </left>
      <right style="double">
        <color indexed="64"/>
      </right>
      <top/>
      <bottom style="double">
        <color indexed="64"/>
      </bottom>
      <diagonal/>
    </border>
    <border>
      <left/>
      <right style="double">
        <color indexed="64"/>
      </right>
      <top style="double">
        <color indexed="64"/>
      </top>
      <bottom style="double">
        <color indexed="64"/>
      </bottom>
      <diagonal/>
    </border>
    <border>
      <left style="thin">
        <color indexed="64"/>
      </left>
      <right/>
      <top/>
      <bottom style="double">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medium">
        <color indexed="64"/>
      </left>
      <right/>
      <top style="thin">
        <color indexed="64"/>
      </top>
      <bottom style="double">
        <color indexed="64"/>
      </bottom>
      <diagonal/>
    </border>
    <border>
      <left style="thin">
        <color indexed="64"/>
      </left>
      <right style="double">
        <color indexed="64"/>
      </right>
      <top style="double">
        <color indexed="64"/>
      </top>
      <bottom/>
      <diagonal/>
    </border>
    <border>
      <left style="medium">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style="thin">
        <color theme="1"/>
      </right>
      <top style="thin">
        <color indexed="64"/>
      </top>
      <bottom style="double">
        <color indexed="64"/>
      </bottom>
      <diagonal/>
    </border>
    <border>
      <left style="thin">
        <color indexed="64"/>
      </left>
      <right style="thin">
        <color theme="1"/>
      </right>
      <top style="thin">
        <color indexed="64"/>
      </top>
      <bottom style="thin">
        <color indexed="64"/>
      </bottom>
      <diagonal/>
    </border>
    <border>
      <left style="thin">
        <color indexed="64"/>
      </left>
      <right style="thin">
        <color theme="1"/>
      </right>
      <top style="double">
        <color indexed="64"/>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style="thin">
        <color theme="1"/>
      </right>
      <top style="double">
        <color indexed="64"/>
      </top>
      <bottom style="medium">
        <color indexed="64"/>
      </bottom>
      <diagonal/>
    </border>
    <border>
      <left/>
      <right style="thin">
        <color theme="1"/>
      </right>
      <top style="medium">
        <color indexed="64"/>
      </top>
      <bottom style="thin">
        <color indexed="64"/>
      </bottom>
      <diagonal/>
    </border>
  </borders>
  <cellStyleXfs count="139">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8" fillId="33" borderId="0" applyNumberFormat="0" applyBorder="0" applyAlignment="0" applyProtection="0">
      <alignment vertical="center"/>
    </xf>
    <xf numFmtId="0" fontId="8" fillId="34" borderId="0" applyNumberFormat="0" applyBorder="0" applyAlignment="0" applyProtection="0">
      <alignment vertical="center"/>
    </xf>
    <xf numFmtId="0" fontId="8" fillId="35"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36" borderId="0" applyNumberFormat="0" applyBorder="0" applyAlignment="0" applyProtection="0">
      <alignment vertical="center"/>
    </xf>
    <xf numFmtId="0" fontId="8" fillId="37" borderId="0" applyNumberFormat="0" applyBorder="0" applyAlignment="0" applyProtection="0">
      <alignment vertical="center"/>
    </xf>
    <xf numFmtId="0" fontId="9" fillId="0" borderId="0" applyNumberFormat="0" applyFill="0" applyBorder="0" applyAlignment="0" applyProtection="0">
      <alignment vertical="center"/>
    </xf>
    <xf numFmtId="0" fontId="10" fillId="38" borderId="1" applyNumberFormat="0" applyAlignment="0" applyProtection="0">
      <alignment vertical="center"/>
    </xf>
    <xf numFmtId="0" fontId="10" fillId="39" borderId="1" applyNumberFormat="0" applyAlignment="0" applyProtection="0">
      <alignment vertical="center"/>
    </xf>
    <xf numFmtId="0" fontId="11" fillId="40" borderId="0" applyNumberFormat="0" applyBorder="0" applyAlignment="0" applyProtection="0">
      <alignment vertical="center"/>
    </xf>
    <xf numFmtId="0" fontId="11" fillId="41" borderId="0" applyNumberFormat="0" applyBorder="0" applyAlignment="0" applyProtection="0">
      <alignment vertical="center"/>
    </xf>
    <xf numFmtId="9" fontId="1" fillId="0" borderId="0" applyFont="0" applyFill="0" applyBorder="0" applyAlignment="0" applyProtection="0">
      <alignment vertical="center"/>
    </xf>
    <xf numFmtId="0" fontId="1" fillId="42" borderId="2" applyNumberFormat="0" applyFont="0" applyAlignment="0" applyProtection="0">
      <alignment vertical="center"/>
    </xf>
    <xf numFmtId="0" fontId="1" fillId="42" borderId="2" applyNumberFormat="0" applyFont="0" applyAlignment="0" applyProtection="0">
      <alignment vertical="center"/>
    </xf>
    <xf numFmtId="0" fontId="1" fillId="43" borderId="2" applyNumberFormat="0" applyFont="0" applyAlignment="0" applyProtection="0">
      <alignment vertical="center"/>
    </xf>
    <xf numFmtId="0" fontId="1" fillId="43" borderId="2" applyNumberFormat="0" applyFont="0" applyAlignment="0" applyProtection="0">
      <alignment vertical="center"/>
    </xf>
    <xf numFmtId="0" fontId="12" fillId="0" borderId="3" applyNumberFormat="0" applyFill="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4" fillId="44" borderId="4" applyNumberFormat="0" applyAlignment="0" applyProtection="0">
      <alignment vertical="center"/>
    </xf>
    <xf numFmtId="0" fontId="14" fillId="45" borderId="4" applyNumberFormat="0" applyAlignment="0" applyProtection="0">
      <alignment vertical="center"/>
    </xf>
    <xf numFmtId="0" fontId="6" fillId="0" borderId="0" applyNumberFormat="0" applyFill="0" applyBorder="0" applyAlignment="0" applyProtection="0">
      <alignment vertical="center"/>
    </xf>
    <xf numFmtId="38" fontId="1" fillId="0" borderId="0" applyFont="0" applyFill="0" applyBorder="0" applyAlignment="0" applyProtection="0">
      <alignment vertical="center"/>
    </xf>
    <xf numFmtId="38" fontId="29" fillId="0" borderId="0" applyFont="0" applyFill="0" applyBorder="0" applyAlignment="0" applyProtection="0"/>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44" borderId="9" applyNumberFormat="0" applyAlignment="0" applyProtection="0">
      <alignment vertical="center"/>
    </xf>
    <xf numFmtId="0" fontId="19" fillId="45" borderId="9" applyNumberFormat="0" applyAlignment="0" applyProtection="0">
      <alignment vertical="center"/>
    </xf>
    <xf numFmtId="0" fontId="20" fillId="0" borderId="0" applyNumberFormat="0" applyFill="0" applyBorder="0" applyAlignment="0" applyProtection="0">
      <alignment vertical="center"/>
    </xf>
    <xf numFmtId="0" fontId="21" fillId="12" borderId="4" applyNumberFormat="0" applyAlignment="0" applyProtection="0">
      <alignment vertical="center"/>
    </xf>
    <xf numFmtId="0" fontId="21" fillId="13" borderId="4" applyNumberFormat="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6" borderId="0" applyNumberFormat="0" applyBorder="0" applyAlignment="0" applyProtection="0">
      <alignment vertical="center"/>
    </xf>
    <xf numFmtId="0" fontId="22" fillId="7" borderId="0" applyNumberFormat="0" applyBorder="0" applyAlignment="0" applyProtection="0">
      <alignment vertical="center"/>
    </xf>
  </cellStyleXfs>
  <cellXfs count="1296">
    <xf numFmtId="0" fontId="0" fillId="0" borderId="0" xfId="0">
      <alignment vertical="center"/>
    </xf>
    <xf numFmtId="0" fontId="3" fillId="0" borderId="0" xfId="0" applyFont="1">
      <alignment vertical="center"/>
    </xf>
    <xf numFmtId="0" fontId="3" fillId="0" borderId="0" xfId="107" applyFont="1">
      <alignment vertical="center"/>
    </xf>
    <xf numFmtId="0" fontId="4" fillId="0" borderId="10" xfId="107" applyFont="1" applyBorder="1" applyAlignment="1"/>
    <xf numFmtId="0" fontId="4" fillId="0" borderId="0" xfId="107" applyFont="1" applyAlignment="1"/>
    <xf numFmtId="200" fontId="3" fillId="0" borderId="0" xfId="85" applyNumberFormat="1" applyFont="1"/>
    <xf numFmtId="0" fontId="7" fillId="0" borderId="0" xfId="120" applyFont="1"/>
    <xf numFmtId="0" fontId="7" fillId="0" borderId="11" xfId="121" applyFont="1" applyBorder="1"/>
    <xf numFmtId="0" fontId="7" fillId="0" borderId="12" xfId="121" applyFont="1" applyBorder="1" applyAlignment="1">
      <alignment horizontal="center"/>
    </xf>
    <xf numFmtId="0" fontId="7" fillId="0" borderId="0" xfId="118" applyFont="1"/>
    <xf numFmtId="0" fontId="7" fillId="0" borderId="0" xfId="85" applyFont="1"/>
    <xf numFmtId="0" fontId="7" fillId="0" borderId="0" xfId="119" applyFont="1"/>
    <xf numFmtId="0" fontId="7" fillId="0" borderId="13" xfId="121" applyFont="1" applyBorder="1"/>
    <xf numFmtId="0" fontId="7" fillId="0" borderId="14" xfId="121" applyFont="1" applyBorder="1" applyAlignment="1">
      <alignment horizontal="center"/>
    </xf>
    <xf numFmtId="0" fontId="7" fillId="0" borderId="15" xfId="121" applyFont="1" applyBorder="1" applyAlignment="1">
      <alignment horizontal="center"/>
    </xf>
    <xf numFmtId="176" fontId="7" fillId="0" borderId="13" xfId="121" applyNumberFormat="1" applyFont="1" applyBorder="1"/>
    <xf numFmtId="189" fontId="7" fillId="0" borderId="13" xfId="121" applyNumberFormat="1" applyFont="1" applyBorder="1"/>
    <xf numFmtId="189" fontId="7" fillId="0" borderId="12" xfId="121" applyNumberFormat="1" applyFont="1" applyBorder="1" applyAlignment="1">
      <alignment horizontal="center"/>
    </xf>
    <xf numFmtId="200" fontId="5" fillId="0" borderId="0" xfId="85" applyNumberFormat="1" applyFont="1"/>
    <xf numFmtId="176" fontId="7" fillId="0" borderId="0" xfId="119" applyNumberFormat="1" applyFont="1"/>
    <xf numFmtId="186" fontId="7" fillId="0" borderId="0" xfId="119" applyNumberFormat="1" applyFont="1"/>
    <xf numFmtId="0" fontId="7" fillId="0" borderId="16" xfId="119" applyFont="1" applyBorder="1"/>
    <xf numFmtId="0" fontId="7" fillId="0" borderId="16" xfId="119" applyFont="1" applyBorder="1" applyAlignment="1">
      <alignment horizontal="center"/>
    </xf>
    <xf numFmtId="176" fontId="7" fillId="0" borderId="0" xfId="119" applyNumberFormat="1" applyFont="1" applyAlignment="1">
      <alignment horizontal="right"/>
    </xf>
    <xf numFmtId="186" fontId="7" fillId="0" borderId="13" xfId="121" applyNumberFormat="1" applyFont="1" applyBorder="1"/>
    <xf numFmtId="186" fontId="7" fillId="0" borderId="12" xfId="121" applyNumberFormat="1" applyFont="1" applyBorder="1" applyAlignment="1">
      <alignment horizontal="center"/>
    </xf>
    <xf numFmtId="176" fontId="7" fillId="0" borderId="12" xfId="121" applyNumberFormat="1" applyFont="1" applyBorder="1" applyAlignment="1">
      <alignment horizontal="center"/>
    </xf>
    <xf numFmtId="0" fontId="7" fillId="0" borderId="17" xfId="119" applyFont="1" applyBorder="1"/>
    <xf numFmtId="0" fontId="7" fillId="0" borderId="18" xfId="119" applyFont="1" applyBorder="1"/>
    <xf numFmtId="0" fontId="7" fillId="0" borderId="19" xfId="119" applyFont="1" applyBorder="1"/>
    <xf numFmtId="0" fontId="7" fillId="0" borderId="20" xfId="119" applyFont="1" applyBorder="1"/>
    <xf numFmtId="185" fontId="7" fillId="0" borderId="0" xfId="119" applyNumberFormat="1" applyFont="1"/>
    <xf numFmtId="189" fontId="7" fillId="0" borderId="0" xfId="119" applyNumberFormat="1" applyFont="1"/>
    <xf numFmtId="185" fontId="7" fillId="0" borderId="0" xfId="118" applyNumberFormat="1" applyFont="1"/>
    <xf numFmtId="189" fontId="7" fillId="0" borderId="0" xfId="118" applyNumberFormat="1" applyFont="1"/>
    <xf numFmtId="176" fontId="7" fillId="0" borderId="0" xfId="118" applyNumberFormat="1" applyFont="1"/>
    <xf numFmtId="186" fontId="7" fillId="0" borderId="0" xfId="118" applyNumberFormat="1" applyFont="1"/>
    <xf numFmtId="0" fontId="1" fillId="0" borderId="0" xfId="85"/>
    <xf numFmtId="176" fontId="1" fillId="0" borderId="0" xfId="85" applyNumberFormat="1"/>
    <xf numFmtId="0" fontId="1" fillId="0" borderId="0" xfId="107" applyAlignment="1"/>
    <xf numFmtId="176" fontId="1" fillId="0" borderId="0" xfId="107" applyNumberFormat="1" applyAlignment="1"/>
    <xf numFmtId="0" fontId="1" fillId="0" borderId="12" xfId="107" applyBorder="1" applyAlignment="1"/>
    <xf numFmtId="187" fontId="1" fillId="0" borderId="12" xfId="107" applyNumberFormat="1" applyBorder="1" applyAlignment="1">
      <alignment horizontal="center"/>
    </xf>
    <xf numFmtId="187" fontId="1" fillId="0" borderId="21" xfId="107" applyNumberFormat="1" applyBorder="1" applyAlignment="1">
      <alignment horizontal="center"/>
    </xf>
    <xf numFmtId="0" fontId="1" fillId="0" borderId="22" xfId="107" applyBorder="1" applyAlignment="1"/>
    <xf numFmtId="187" fontId="1" fillId="0" borderId="23" xfId="107" applyNumberFormat="1" applyBorder="1" applyAlignment="1">
      <alignment horizontal="center"/>
    </xf>
    <xf numFmtId="38" fontId="1" fillId="0" borderId="24" xfId="107" applyNumberFormat="1" applyBorder="1" applyAlignment="1"/>
    <xf numFmtId="191" fontId="1" fillId="0" borderId="24" xfId="107" applyNumberFormat="1" applyBorder="1" applyAlignment="1"/>
    <xf numFmtId="38" fontId="1" fillId="0" borderId="25" xfId="107" applyNumberFormat="1" applyBorder="1" applyAlignment="1"/>
    <xf numFmtId="191" fontId="1" fillId="0" borderId="26" xfId="107" applyNumberFormat="1" applyBorder="1" applyAlignment="1"/>
    <xf numFmtId="191" fontId="1" fillId="0" borderId="27" xfId="107" applyNumberFormat="1" applyBorder="1" applyAlignment="1"/>
    <xf numFmtId="38" fontId="1" fillId="0" borderId="14" xfId="107" applyNumberFormat="1" applyBorder="1" applyAlignment="1"/>
    <xf numFmtId="38" fontId="1" fillId="0" borderId="28" xfId="107" applyNumberFormat="1" applyBorder="1" applyAlignment="1"/>
    <xf numFmtId="191" fontId="1" fillId="0" borderId="29" xfId="107" applyNumberFormat="1" applyBorder="1" applyAlignment="1"/>
    <xf numFmtId="191" fontId="1" fillId="0" borderId="30" xfId="107" applyNumberFormat="1" applyBorder="1" applyAlignment="1"/>
    <xf numFmtId="38" fontId="1" fillId="0" borderId="29" xfId="107" applyNumberFormat="1" applyBorder="1" applyAlignment="1"/>
    <xf numFmtId="38" fontId="1" fillId="0" borderId="31" xfId="107" applyNumberFormat="1" applyBorder="1" applyAlignment="1"/>
    <xf numFmtId="178" fontId="1" fillId="0" borderId="14" xfId="107" applyNumberFormat="1" applyBorder="1" applyAlignment="1"/>
    <xf numFmtId="178" fontId="1" fillId="0" borderId="28" xfId="107" applyNumberFormat="1" applyBorder="1" applyAlignment="1"/>
    <xf numFmtId="178" fontId="1" fillId="0" borderId="29" xfId="107" applyNumberFormat="1" applyBorder="1" applyAlignment="1"/>
    <xf numFmtId="178" fontId="1" fillId="0" borderId="31" xfId="107" applyNumberFormat="1" applyBorder="1" applyAlignment="1"/>
    <xf numFmtId="38" fontId="1" fillId="0" borderId="32" xfId="107" applyNumberFormat="1" applyBorder="1" applyAlignment="1"/>
    <xf numFmtId="191" fontId="1" fillId="0" borderId="32" xfId="107" applyNumberFormat="1" applyBorder="1" applyAlignment="1"/>
    <xf numFmtId="38" fontId="1" fillId="0" borderId="33" xfId="107" applyNumberFormat="1" applyBorder="1" applyAlignment="1"/>
    <xf numFmtId="191" fontId="1" fillId="0" borderId="34" xfId="107" applyNumberFormat="1" applyBorder="1" applyAlignment="1"/>
    <xf numFmtId="191" fontId="1" fillId="0" borderId="0" xfId="107" applyNumberFormat="1" applyAlignment="1"/>
    <xf numFmtId="0" fontId="1" fillId="0" borderId="35" xfId="107" applyBorder="1" applyAlignment="1">
      <alignment horizontal="center"/>
    </xf>
    <xf numFmtId="38" fontId="1" fillId="0" borderId="36" xfId="107" applyNumberFormat="1" applyBorder="1" applyAlignment="1">
      <alignment horizontal="center"/>
    </xf>
    <xf numFmtId="191" fontId="1" fillId="0" borderId="37" xfId="107" applyNumberFormat="1" applyBorder="1" applyAlignment="1">
      <alignment horizontal="center"/>
    </xf>
    <xf numFmtId="191" fontId="1" fillId="0" borderId="38" xfId="107" applyNumberFormat="1" applyBorder="1" applyAlignment="1">
      <alignment horizontal="center"/>
    </xf>
    <xf numFmtId="191" fontId="1" fillId="0" borderId="39" xfId="107" applyNumberFormat="1" applyBorder="1" applyAlignment="1">
      <alignment horizontal="center"/>
    </xf>
    <xf numFmtId="40" fontId="1" fillId="0" borderId="40" xfId="107" applyNumberFormat="1" applyBorder="1" applyAlignment="1"/>
    <xf numFmtId="191" fontId="1" fillId="0" borderId="25" xfId="107" applyNumberFormat="1" applyBorder="1" applyAlignment="1"/>
    <xf numFmtId="191" fontId="1" fillId="0" borderId="41" xfId="107" applyNumberFormat="1" applyBorder="1" applyAlignment="1"/>
    <xf numFmtId="40" fontId="1" fillId="0" borderId="13" xfId="107" applyNumberFormat="1" applyBorder="1" applyAlignment="1"/>
    <xf numFmtId="179" fontId="1" fillId="0" borderId="31" xfId="107" applyNumberFormat="1" applyBorder="1" applyAlignment="1">
      <alignment horizontal="right"/>
    </xf>
    <xf numFmtId="191" fontId="1" fillId="0" borderId="25" xfId="107" applyNumberFormat="1" applyBorder="1" applyAlignment="1">
      <alignment horizontal="right"/>
    </xf>
    <xf numFmtId="191" fontId="1" fillId="0" borderId="41" xfId="107" applyNumberFormat="1" applyBorder="1" applyAlignment="1">
      <alignment horizontal="right"/>
    </xf>
    <xf numFmtId="179" fontId="1" fillId="0" borderId="29" xfId="107" applyNumberFormat="1" applyBorder="1" applyAlignment="1">
      <alignment horizontal="right"/>
    </xf>
    <xf numFmtId="179" fontId="1" fillId="0" borderId="25" xfId="107" applyNumberFormat="1" applyBorder="1" applyAlignment="1">
      <alignment horizontal="right"/>
    </xf>
    <xf numFmtId="191" fontId="1" fillId="0" borderId="42" xfId="107" applyNumberFormat="1" applyBorder="1" applyAlignment="1"/>
    <xf numFmtId="179" fontId="1" fillId="0" borderId="24" xfId="107" applyNumberFormat="1" applyBorder="1" applyAlignment="1">
      <alignment horizontal="right"/>
    </xf>
    <xf numFmtId="191" fontId="1" fillId="0" borderId="43" xfId="107" applyNumberFormat="1" applyBorder="1" applyAlignment="1"/>
    <xf numFmtId="191" fontId="1" fillId="0" borderId="29" xfId="107" applyNumberFormat="1" applyBorder="1" applyAlignment="1">
      <alignment horizontal="right"/>
    </xf>
    <xf numFmtId="179" fontId="1" fillId="0" borderId="28" xfId="107" applyNumberFormat="1" applyBorder="1" applyAlignment="1"/>
    <xf numFmtId="179" fontId="1" fillId="0" borderId="14" xfId="107" applyNumberFormat="1" applyBorder="1" applyAlignment="1"/>
    <xf numFmtId="191" fontId="1" fillId="0" borderId="24" xfId="107" applyNumberFormat="1" applyBorder="1" applyAlignment="1">
      <alignment horizontal="right"/>
    </xf>
    <xf numFmtId="191" fontId="1" fillId="0" borderId="43" xfId="107" applyNumberFormat="1" applyBorder="1" applyAlignment="1">
      <alignment horizontal="right"/>
    </xf>
    <xf numFmtId="190" fontId="1" fillId="0" borderId="25" xfId="107" applyNumberFormat="1" applyBorder="1" applyAlignment="1">
      <alignment horizontal="right"/>
    </xf>
    <xf numFmtId="190" fontId="1" fillId="0" borderId="24" xfId="107" applyNumberFormat="1" applyBorder="1" applyAlignment="1">
      <alignment horizontal="right"/>
    </xf>
    <xf numFmtId="0" fontId="1" fillId="0" borderId="44" xfId="107" applyBorder="1" applyAlignment="1">
      <alignment horizontal="right"/>
    </xf>
    <xf numFmtId="0" fontId="1" fillId="0" borderId="32" xfId="107" applyBorder="1" applyAlignment="1">
      <alignment horizontal="right"/>
    </xf>
    <xf numFmtId="0" fontId="1" fillId="0" borderId="45" xfId="107" applyBorder="1" applyAlignment="1">
      <alignment horizontal="right"/>
    </xf>
    <xf numFmtId="0" fontId="1" fillId="0" borderId="46" xfId="107" applyBorder="1" applyAlignment="1">
      <alignment horizontal="right"/>
    </xf>
    <xf numFmtId="0" fontId="1" fillId="0" borderId="0" xfId="107" applyAlignment="1">
      <alignment horizontal="right"/>
    </xf>
    <xf numFmtId="0" fontId="1" fillId="0" borderId="0" xfId="134"/>
    <xf numFmtId="0" fontId="1" fillId="0" borderId="40" xfId="117" applyBorder="1" applyAlignment="1">
      <alignment horizontal="center"/>
    </xf>
    <xf numFmtId="0" fontId="1" fillId="0" borderId="21" xfId="117" applyBorder="1" applyAlignment="1">
      <alignment horizontal="center"/>
    </xf>
    <xf numFmtId="0" fontId="1" fillId="0" borderId="47" xfId="117" applyBorder="1" applyAlignment="1">
      <alignment horizontal="center"/>
    </xf>
    <xf numFmtId="0" fontId="1" fillId="0" borderId="13" xfId="117" applyBorder="1" applyAlignment="1">
      <alignment horizontal="center"/>
    </xf>
    <xf numFmtId="0" fontId="1" fillId="0" borderId="23" xfId="117" applyBorder="1" applyAlignment="1">
      <alignment horizontal="center"/>
    </xf>
    <xf numFmtId="0" fontId="1" fillId="0" borderId="0" xfId="116"/>
    <xf numFmtId="38" fontId="1" fillId="0" borderId="26" xfId="65" applyFont="1" applyFill="1" applyBorder="1" applyAlignment="1"/>
    <xf numFmtId="185" fontId="1" fillId="0" borderId="26" xfId="117" applyNumberFormat="1" applyBorder="1"/>
    <xf numFmtId="184" fontId="1" fillId="0" borderId="48" xfId="117" applyNumberFormat="1" applyBorder="1"/>
    <xf numFmtId="38" fontId="1" fillId="0" borderId="49" xfId="65" applyFont="1" applyFill="1" applyBorder="1" applyAlignment="1"/>
    <xf numFmtId="184" fontId="1" fillId="0" borderId="26" xfId="117" applyNumberFormat="1" applyBorder="1"/>
    <xf numFmtId="38" fontId="1" fillId="0" borderId="14" xfId="65" applyFont="1" applyFill="1" applyBorder="1" applyAlignment="1"/>
    <xf numFmtId="185" fontId="1" fillId="0" borderId="24" xfId="117" applyNumberFormat="1" applyBorder="1"/>
    <xf numFmtId="184" fontId="1" fillId="0" borderId="29" xfId="117" applyNumberFormat="1" applyBorder="1"/>
    <xf numFmtId="38" fontId="1" fillId="0" borderId="28" xfId="65" applyFont="1" applyFill="1" applyBorder="1" applyAlignment="1"/>
    <xf numFmtId="38" fontId="1" fillId="0" borderId="29" xfId="65" applyFont="1" applyFill="1" applyBorder="1" applyAlignment="1"/>
    <xf numFmtId="38" fontId="1" fillId="0" borderId="31" xfId="65" applyFont="1" applyFill="1" applyBorder="1" applyAlignment="1"/>
    <xf numFmtId="185" fontId="1" fillId="0" borderId="29" xfId="117" applyNumberFormat="1" applyBorder="1"/>
    <xf numFmtId="184" fontId="1" fillId="0" borderId="24" xfId="117" applyNumberFormat="1" applyBorder="1" applyAlignment="1">
      <alignment horizontal="right"/>
    </xf>
    <xf numFmtId="38" fontId="1" fillId="0" borderId="13" xfId="65" applyFont="1" applyFill="1" applyBorder="1" applyAlignment="1"/>
    <xf numFmtId="38" fontId="1" fillId="0" borderId="40" xfId="65" applyFont="1" applyFill="1" applyBorder="1" applyAlignment="1"/>
    <xf numFmtId="185" fontId="1" fillId="0" borderId="14" xfId="117" applyNumberFormat="1" applyBorder="1"/>
    <xf numFmtId="184" fontId="1" fillId="0" borderId="13" xfId="117" applyNumberFormat="1" applyBorder="1"/>
    <xf numFmtId="38" fontId="1" fillId="0" borderId="50" xfId="65" applyFont="1" applyFill="1" applyBorder="1" applyAlignment="1"/>
    <xf numFmtId="185" fontId="1" fillId="0" borderId="50" xfId="117" applyNumberFormat="1" applyBorder="1"/>
    <xf numFmtId="184" fontId="1" fillId="0" borderId="50" xfId="117" applyNumberFormat="1" applyBorder="1"/>
    <xf numFmtId="38" fontId="1" fillId="0" borderId="51" xfId="65" applyFont="1" applyFill="1" applyBorder="1" applyAlignment="1"/>
    <xf numFmtId="38" fontId="1" fillId="0" borderId="24" xfId="65" applyFont="1" applyFill="1" applyBorder="1" applyAlignment="1"/>
    <xf numFmtId="184" fontId="1" fillId="0" borderId="24" xfId="117" applyNumberFormat="1" applyBorder="1"/>
    <xf numFmtId="38" fontId="1" fillId="0" borderId="25" xfId="65" applyFont="1" applyFill="1" applyBorder="1" applyAlignment="1"/>
    <xf numFmtId="38" fontId="1" fillId="0" borderId="52" xfId="65" applyFont="1" applyFill="1" applyBorder="1" applyAlignment="1"/>
    <xf numFmtId="185" fontId="1" fillId="0" borderId="52" xfId="117" applyNumberFormat="1" applyBorder="1"/>
    <xf numFmtId="184" fontId="1" fillId="0" borderId="52" xfId="117" applyNumberFormat="1" applyBorder="1"/>
    <xf numFmtId="38" fontId="1" fillId="0" borderId="53" xfId="65" applyFont="1" applyFill="1" applyBorder="1" applyAlignment="1"/>
    <xf numFmtId="198" fontId="1" fillId="0" borderId="50" xfId="65" applyNumberFormat="1" applyFont="1" applyFill="1" applyBorder="1" applyAlignment="1"/>
    <xf numFmtId="185" fontId="1" fillId="0" borderId="50" xfId="65" applyNumberFormat="1" applyFont="1" applyFill="1" applyBorder="1" applyAlignment="1"/>
    <xf numFmtId="38" fontId="1" fillId="0" borderId="36" xfId="65" applyFont="1" applyFill="1" applyBorder="1" applyAlignment="1"/>
    <xf numFmtId="183" fontId="1" fillId="0" borderId="37" xfId="117" applyNumberFormat="1" applyBorder="1"/>
    <xf numFmtId="184" fontId="1" fillId="0" borderId="54" xfId="117" applyNumberFormat="1" applyBorder="1"/>
    <xf numFmtId="184" fontId="1" fillId="0" borderId="37" xfId="117" applyNumberFormat="1" applyBorder="1"/>
    <xf numFmtId="183" fontId="1" fillId="0" borderId="29" xfId="117" applyNumberFormat="1" applyBorder="1"/>
    <xf numFmtId="183" fontId="1" fillId="0" borderId="14" xfId="117" applyNumberFormat="1" applyBorder="1"/>
    <xf numFmtId="38" fontId="1" fillId="0" borderId="13" xfId="65" quotePrefix="1" applyFont="1" applyFill="1" applyBorder="1" applyAlignment="1">
      <alignment horizontal="right"/>
    </xf>
    <xf numFmtId="184" fontId="1" fillId="0" borderId="13" xfId="117" applyNumberFormat="1" applyBorder="1" applyAlignment="1">
      <alignment horizontal="right"/>
    </xf>
    <xf numFmtId="49" fontId="1" fillId="0" borderId="13" xfId="65" quotePrefix="1" applyNumberFormat="1" applyFont="1" applyFill="1" applyBorder="1" applyAlignment="1">
      <alignment horizontal="right"/>
    </xf>
    <xf numFmtId="183" fontId="1" fillId="0" borderId="50" xfId="117" applyNumberFormat="1" applyBorder="1"/>
    <xf numFmtId="186" fontId="1" fillId="0" borderId="26" xfId="121" applyNumberFormat="1" applyBorder="1"/>
    <xf numFmtId="186" fontId="1" fillId="0" borderId="55" xfId="121" applyNumberFormat="1" applyBorder="1"/>
    <xf numFmtId="176" fontId="1" fillId="0" borderId="48" xfId="121" applyNumberFormat="1" applyBorder="1"/>
    <xf numFmtId="186" fontId="1" fillId="0" borderId="48" xfId="121" applyNumberFormat="1" applyBorder="1"/>
    <xf numFmtId="176" fontId="1" fillId="0" borderId="26" xfId="121" applyNumberFormat="1" applyBorder="1"/>
    <xf numFmtId="176" fontId="1" fillId="0" borderId="27" xfId="121" applyNumberFormat="1" applyBorder="1"/>
    <xf numFmtId="186" fontId="1" fillId="0" borderId="29" xfId="121" applyNumberFormat="1" applyBorder="1"/>
    <xf numFmtId="186" fontId="1" fillId="0" borderId="41" xfId="121" applyNumberFormat="1" applyBorder="1"/>
    <xf numFmtId="176" fontId="1" fillId="0" borderId="29" xfId="121" applyNumberFormat="1" applyBorder="1"/>
    <xf numFmtId="176" fontId="1" fillId="0" borderId="29" xfId="121" applyNumberFormat="1" applyBorder="1" applyAlignment="1">
      <alignment horizontal="right"/>
    </xf>
    <xf numFmtId="176" fontId="1" fillId="0" borderId="30" xfId="121" applyNumberFormat="1" applyBorder="1"/>
    <xf numFmtId="0" fontId="1" fillId="0" borderId="19" xfId="119" applyBorder="1"/>
    <xf numFmtId="0" fontId="1" fillId="0" borderId="20" xfId="119" applyBorder="1"/>
    <xf numFmtId="186" fontId="1" fillId="0" borderId="15" xfId="121" applyNumberFormat="1" applyBorder="1"/>
    <xf numFmtId="186" fontId="1" fillId="0" borderId="14" xfId="121" applyNumberFormat="1" applyBorder="1"/>
    <xf numFmtId="0" fontId="1" fillId="0" borderId="0" xfId="118"/>
    <xf numFmtId="186" fontId="1" fillId="0" borderId="24" xfId="121" applyNumberFormat="1" applyBorder="1" applyAlignment="1">
      <alignment horizontal="right"/>
    </xf>
    <xf numFmtId="176" fontId="1" fillId="0" borderId="24" xfId="121" applyNumberFormat="1" applyBorder="1" applyAlignment="1">
      <alignment horizontal="right"/>
    </xf>
    <xf numFmtId="176" fontId="1" fillId="0" borderId="56" xfId="121" applyNumberFormat="1" applyBorder="1" applyAlignment="1">
      <alignment horizontal="right"/>
    </xf>
    <xf numFmtId="186" fontId="1" fillId="0" borderId="43" xfId="121" applyNumberFormat="1" applyBorder="1"/>
    <xf numFmtId="186" fontId="1" fillId="0" borderId="24" xfId="121" applyNumberFormat="1" applyBorder="1"/>
    <xf numFmtId="0" fontId="1" fillId="0" borderId="57" xfId="119" applyBorder="1"/>
    <xf numFmtId="0" fontId="1" fillId="0" borderId="58" xfId="119" applyBorder="1"/>
    <xf numFmtId="38" fontId="1" fillId="0" borderId="21" xfId="65" applyFont="1" applyFill="1" applyBorder="1" applyAlignment="1"/>
    <xf numFmtId="186" fontId="1" fillId="0" borderId="21" xfId="121" applyNumberFormat="1" applyBorder="1"/>
    <xf numFmtId="176" fontId="1" fillId="0" borderId="14" xfId="121" applyNumberFormat="1" applyBorder="1"/>
    <xf numFmtId="38" fontId="1" fillId="0" borderId="59" xfId="65" applyFont="1" applyFill="1" applyBorder="1" applyAlignment="1"/>
    <xf numFmtId="176" fontId="1" fillId="0" borderId="14" xfId="121" applyNumberFormat="1" applyBorder="1" applyAlignment="1">
      <alignment horizontal="right"/>
    </xf>
    <xf numFmtId="176" fontId="1" fillId="0" borderId="13" xfId="121" applyNumberFormat="1" applyBorder="1"/>
    <xf numFmtId="176" fontId="1" fillId="0" borderId="60" xfId="121" applyNumberFormat="1" applyBorder="1"/>
    <xf numFmtId="186" fontId="1" fillId="0" borderId="50" xfId="121" applyNumberFormat="1" applyBorder="1"/>
    <xf numFmtId="176" fontId="1" fillId="0" borderId="50" xfId="121" applyNumberFormat="1" applyBorder="1"/>
    <xf numFmtId="38" fontId="1" fillId="0" borderId="32" xfId="65" applyFont="1" applyFill="1" applyBorder="1" applyAlignment="1"/>
    <xf numFmtId="186" fontId="1" fillId="0" borderId="45" xfId="121" applyNumberFormat="1" applyBorder="1"/>
    <xf numFmtId="186" fontId="1" fillId="0" borderId="32" xfId="121" applyNumberFormat="1" applyBorder="1"/>
    <xf numFmtId="176" fontId="1" fillId="0" borderId="50" xfId="121" applyNumberFormat="1" applyBorder="1" applyAlignment="1">
      <alignment horizontal="right"/>
    </xf>
    <xf numFmtId="38" fontId="1" fillId="0" borderId="33" xfId="65" applyFont="1" applyFill="1" applyBorder="1" applyAlignment="1"/>
    <xf numFmtId="176" fontId="1" fillId="0" borderId="61" xfId="121" applyNumberFormat="1" applyBorder="1"/>
    <xf numFmtId="0" fontId="1" fillId="0" borderId="13" xfId="121" applyBorder="1"/>
    <xf numFmtId="186" fontId="1" fillId="0" borderId="13" xfId="121" applyNumberFormat="1" applyBorder="1"/>
    <xf numFmtId="189" fontId="1" fillId="0" borderId="13" xfId="121" applyNumberFormat="1" applyBorder="1"/>
    <xf numFmtId="0" fontId="1" fillId="0" borderId="40" xfId="121" applyBorder="1"/>
    <xf numFmtId="190" fontId="1" fillId="0" borderId="13" xfId="121" applyNumberFormat="1" applyBorder="1"/>
    <xf numFmtId="0" fontId="1" fillId="0" borderId="11" xfId="121" applyBorder="1"/>
    <xf numFmtId="0" fontId="1" fillId="0" borderId="60" xfId="121" applyBorder="1"/>
    <xf numFmtId="0" fontId="1" fillId="0" borderId="12" xfId="121" applyBorder="1" applyAlignment="1">
      <alignment horizontal="center"/>
    </xf>
    <xf numFmtId="186" fontId="1" fillId="0" borderId="12" xfId="121" applyNumberFormat="1" applyBorder="1" applyAlignment="1">
      <alignment horizontal="center"/>
    </xf>
    <xf numFmtId="189" fontId="1" fillId="0" borderId="12" xfId="121" applyNumberFormat="1" applyBorder="1" applyAlignment="1">
      <alignment horizontal="center"/>
    </xf>
    <xf numFmtId="176" fontId="1" fillId="0" borderId="12" xfId="121" applyNumberFormat="1" applyBorder="1" applyAlignment="1">
      <alignment horizontal="center"/>
    </xf>
    <xf numFmtId="0" fontId="1" fillId="0" borderId="14" xfId="121" applyBorder="1" applyAlignment="1">
      <alignment horizontal="center"/>
    </xf>
    <xf numFmtId="0" fontId="1" fillId="0" borderId="28" xfId="121" applyBorder="1" applyAlignment="1">
      <alignment horizontal="center"/>
    </xf>
    <xf numFmtId="0" fontId="1" fillId="0" borderId="62" xfId="121" applyBorder="1" applyAlignment="1">
      <alignment horizontal="center"/>
    </xf>
    <xf numFmtId="0" fontId="1" fillId="0" borderId="63" xfId="119" applyBorder="1"/>
    <xf numFmtId="0" fontId="1" fillId="0" borderId="64" xfId="119" applyBorder="1"/>
    <xf numFmtId="176" fontId="1" fillId="0" borderId="24" xfId="121" applyNumberFormat="1" applyBorder="1"/>
    <xf numFmtId="38" fontId="1" fillId="0" borderId="29" xfId="65" applyFont="1" applyFill="1" applyBorder="1" applyAlignment="1">
      <alignment horizontal="right"/>
    </xf>
    <xf numFmtId="186" fontId="1" fillId="0" borderId="29" xfId="121" applyNumberFormat="1" applyBorder="1" applyAlignment="1">
      <alignment horizontal="right"/>
    </xf>
    <xf numFmtId="38" fontId="1" fillId="0" borderId="31" xfId="65" applyFont="1" applyFill="1" applyBorder="1" applyAlignment="1">
      <alignment horizontal="right"/>
    </xf>
    <xf numFmtId="186" fontId="1" fillId="0" borderId="41" xfId="121" applyNumberFormat="1" applyBorder="1" applyAlignment="1">
      <alignment horizontal="right"/>
    </xf>
    <xf numFmtId="176" fontId="1" fillId="0" borderId="30" xfId="121" applyNumberFormat="1" applyBorder="1" applyAlignment="1">
      <alignment horizontal="right"/>
    </xf>
    <xf numFmtId="38" fontId="1" fillId="0" borderId="14" xfId="65" applyFont="1" applyFill="1" applyBorder="1" applyAlignment="1">
      <alignment horizontal="right"/>
    </xf>
    <xf numFmtId="38" fontId="1" fillId="0" borderId="28" xfId="65" applyFont="1" applyFill="1" applyBorder="1" applyAlignment="1">
      <alignment horizontal="right"/>
    </xf>
    <xf numFmtId="38" fontId="1" fillId="0" borderId="21" xfId="65" applyFont="1" applyFill="1" applyBorder="1" applyAlignment="1">
      <alignment horizontal="right"/>
    </xf>
    <xf numFmtId="186" fontId="1" fillId="0" borderId="47" xfId="121" applyNumberFormat="1" applyBorder="1" applyAlignment="1">
      <alignment horizontal="right"/>
    </xf>
    <xf numFmtId="176" fontId="1" fillId="0" borderId="21" xfId="121" applyNumberFormat="1" applyBorder="1" applyAlignment="1">
      <alignment horizontal="right"/>
    </xf>
    <xf numFmtId="186" fontId="1" fillId="0" borderId="21" xfId="121" applyNumberFormat="1" applyBorder="1" applyAlignment="1">
      <alignment horizontal="right"/>
    </xf>
    <xf numFmtId="176" fontId="1" fillId="0" borderId="23" xfId="121" applyNumberFormat="1" applyBorder="1" applyAlignment="1">
      <alignment horizontal="right"/>
    </xf>
    <xf numFmtId="176" fontId="1" fillId="0" borderId="32" xfId="121" applyNumberFormat="1" applyBorder="1"/>
    <xf numFmtId="179" fontId="1" fillId="0" borderId="45" xfId="65" applyNumberFormat="1" applyFont="1" applyFill="1" applyBorder="1" applyAlignment="1"/>
    <xf numFmtId="176" fontId="1" fillId="0" borderId="65" xfId="121" applyNumberFormat="1" applyBorder="1"/>
    <xf numFmtId="0" fontId="1" fillId="0" borderId="0" xfId="119"/>
    <xf numFmtId="186" fontId="1" fillId="0" borderId="0" xfId="119" applyNumberFormat="1"/>
    <xf numFmtId="176" fontId="1" fillId="0" borderId="0" xfId="119" applyNumberFormat="1"/>
    <xf numFmtId="185" fontId="1" fillId="0" borderId="0" xfId="119" applyNumberFormat="1"/>
    <xf numFmtId="189" fontId="1" fillId="0" borderId="0" xfId="119" applyNumberFormat="1"/>
    <xf numFmtId="185" fontId="1" fillId="0" borderId="0" xfId="118" applyNumberFormat="1"/>
    <xf numFmtId="189" fontId="1" fillId="0" borderId="0" xfId="118" applyNumberFormat="1"/>
    <xf numFmtId="176" fontId="1" fillId="0" borderId="0" xfId="118" applyNumberFormat="1"/>
    <xf numFmtId="186" fontId="1" fillId="0" borderId="0" xfId="118" applyNumberFormat="1"/>
    <xf numFmtId="0" fontId="1" fillId="0" borderId="66" xfId="130" applyBorder="1" applyAlignment="1">
      <alignment horizontal="center"/>
    </xf>
    <xf numFmtId="0" fontId="1" fillId="0" borderId="67" xfId="130" applyBorder="1" applyAlignment="1">
      <alignment horizontal="center"/>
    </xf>
    <xf numFmtId="0" fontId="1" fillId="0" borderId="68" xfId="130" applyBorder="1" applyAlignment="1">
      <alignment horizontal="center"/>
    </xf>
    <xf numFmtId="38" fontId="1" fillId="0" borderId="69" xfId="65" applyFont="1" applyFill="1" applyBorder="1" applyAlignment="1"/>
    <xf numFmtId="38" fontId="1" fillId="0" borderId="41" xfId="65" applyFont="1" applyFill="1" applyBorder="1" applyAlignment="1"/>
    <xf numFmtId="38" fontId="1" fillId="0" borderId="15" xfId="65" applyFont="1" applyFill="1" applyBorder="1" applyAlignment="1"/>
    <xf numFmtId="38" fontId="1" fillId="0" borderId="15" xfId="65" applyFont="1" applyFill="1" applyBorder="1" applyAlignment="1">
      <alignment horizontal="right"/>
    </xf>
    <xf numFmtId="38" fontId="1" fillId="0" borderId="0" xfId="65" applyFont="1" applyFill="1" applyBorder="1" applyAlignment="1"/>
    <xf numFmtId="38" fontId="1" fillId="0" borderId="48" xfId="65" applyFont="1" applyFill="1" applyBorder="1" applyAlignment="1"/>
    <xf numFmtId="38" fontId="1" fillId="0" borderId="70" xfId="65" applyFont="1" applyFill="1" applyBorder="1" applyAlignment="1"/>
    <xf numFmtId="38" fontId="1" fillId="0" borderId="55" xfId="65" applyFont="1" applyFill="1" applyBorder="1" applyAlignment="1"/>
    <xf numFmtId="38" fontId="1" fillId="0" borderId="38" xfId="65" applyFont="1" applyFill="1" applyBorder="1" applyAlignment="1"/>
    <xf numFmtId="38" fontId="1" fillId="0" borderId="37" xfId="65" applyFont="1" applyFill="1" applyBorder="1" applyAlignment="1"/>
    <xf numFmtId="38" fontId="1" fillId="0" borderId="41" xfId="65" applyFont="1" applyFill="1" applyBorder="1" applyAlignment="1">
      <alignment horizontal="center"/>
    </xf>
    <xf numFmtId="38" fontId="1" fillId="0" borderId="47" xfId="65" applyFont="1" applyFill="1" applyBorder="1" applyAlignment="1"/>
    <xf numFmtId="38" fontId="1" fillId="0" borderId="43" xfId="65" applyFont="1" applyFill="1" applyBorder="1" applyAlignment="1"/>
    <xf numFmtId="38" fontId="1" fillId="0" borderId="11" xfId="65" applyFont="1" applyFill="1" applyBorder="1" applyAlignment="1"/>
    <xf numFmtId="38" fontId="1" fillId="0" borderId="71" xfId="65" applyFont="1" applyFill="1" applyBorder="1" applyAlignment="1"/>
    <xf numFmtId="178" fontId="1" fillId="0" borderId="43" xfId="65" applyNumberFormat="1" applyFont="1" applyFill="1" applyBorder="1" applyAlignment="1">
      <alignment horizontal="right"/>
    </xf>
    <xf numFmtId="178" fontId="1" fillId="0" borderId="38" xfId="65" applyNumberFormat="1" applyFont="1" applyFill="1" applyBorder="1" applyAlignment="1">
      <alignment horizontal="right"/>
    </xf>
    <xf numFmtId="178" fontId="1" fillId="0" borderId="72" xfId="65" applyNumberFormat="1" applyFont="1" applyFill="1" applyBorder="1" applyAlignment="1"/>
    <xf numFmtId="178" fontId="1" fillId="0" borderId="73" xfId="65" applyNumberFormat="1" applyFont="1" applyFill="1" applyBorder="1" applyAlignment="1"/>
    <xf numFmtId="178" fontId="1" fillId="0" borderId="41" xfId="65" applyNumberFormat="1" applyFont="1" applyFill="1" applyBorder="1" applyAlignment="1"/>
    <xf numFmtId="178" fontId="1" fillId="0" borderId="15" xfId="65" applyNumberFormat="1" applyFont="1" applyFill="1" applyBorder="1" applyAlignment="1"/>
    <xf numFmtId="178" fontId="1" fillId="0" borderId="74" xfId="65" applyNumberFormat="1" applyFont="1" applyFill="1" applyBorder="1" applyAlignment="1"/>
    <xf numFmtId="178" fontId="1" fillId="0" borderId="75" xfId="65" applyNumberFormat="1" applyFont="1" applyFill="1" applyBorder="1" applyAlignment="1"/>
    <xf numFmtId="178" fontId="1" fillId="0" borderId="76" xfId="65" applyNumberFormat="1" applyFont="1" applyFill="1" applyBorder="1" applyAlignment="1"/>
    <xf numFmtId="38" fontId="1" fillId="0" borderId="77" xfId="65" applyFont="1" applyFill="1" applyBorder="1" applyAlignment="1"/>
    <xf numFmtId="38" fontId="1" fillId="0" borderId="78" xfId="65" applyFont="1" applyFill="1" applyBorder="1" applyAlignment="1">
      <alignment horizontal="center"/>
    </xf>
    <xf numFmtId="38" fontId="1" fillId="0" borderId="0" xfId="65" applyFont="1" applyFill="1" applyBorder="1" applyAlignment="1">
      <alignment horizontal="center"/>
    </xf>
    <xf numFmtId="179" fontId="1" fillId="0" borderId="74" xfId="65" applyNumberFormat="1" applyFont="1" applyFill="1" applyBorder="1" applyAlignment="1"/>
    <xf numFmtId="179" fontId="1" fillId="0" borderId="75" xfId="65" applyNumberFormat="1" applyFont="1" applyFill="1" applyBorder="1" applyAlignment="1"/>
    <xf numFmtId="179" fontId="1" fillId="0" borderId="76" xfId="65" applyNumberFormat="1" applyFont="1" applyFill="1" applyBorder="1" applyAlignment="1"/>
    <xf numFmtId="178" fontId="1" fillId="0" borderId="11" xfId="65" applyNumberFormat="1" applyFont="1" applyFill="1" applyBorder="1" applyAlignment="1"/>
    <xf numFmtId="178" fontId="1" fillId="0" borderId="47" xfId="65" applyNumberFormat="1" applyFont="1" applyFill="1" applyBorder="1" applyAlignment="1"/>
    <xf numFmtId="178" fontId="1" fillId="0" borderId="21" xfId="65" applyNumberFormat="1" applyFont="1" applyFill="1" applyBorder="1" applyAlignment="1"/>
    <xf numFmtId="177" fontId="1" fillId="0" borderId="0" xfId="133" applyNumberFormat="1"/>
    <xf numFmtId="0" fontId="1" fillId="0" borderId="0" xfId="133"/>
    <xf numFmtId="0" fontId="1" fillId="0" borderId="0" xfId="132"/>
    <xf numFmtId="177" fontId="1" fillId="0" borderId="0" xfId="133" applyNumberFormat="1" applyAlignment="1">
      <alignment horizontal="right"/>
    </xf>
    <xf numFmtId="177" fontId="1" fillId="0" borderId="36" xfId="133" applyNumberFormat="1" applyBorder="1" applyAlignment="1">
      <alignment horizontal="center"/>
    </xf>
    <xf numFmtId="177" fontId="1" fillId="0" borderId="54" xfId="133" applyNumberFormat="1" applyBorder="1" applyAlignment="1">
      <alignment horizontal="center"/>
    </xf>
    <xf numFmtId="177" fontId="1" fillId="0" borderId="79" xfId="133" applyNumberFormat="1" applyBorder="1" applyAlignment="1">
      <alignment horizontal="center"/>
    </xf>
    <xf numFmtId="177" fontId="1" fillId="0" borderId="80" xfId="133" applyNumberFormat="1" applyBorder="1" applyAlignment="1">
      <alignment horizontal="center"/>
    </xf>
    <xf numFmtId="177" fontId="1" fillId="0" borderId="12" xfId="133" applyNumberFormat="1" applyBorder="1" applyAlignment="1">
      <alignment horizontal="center"/>
    </xf>
    <xf numFmtId="177" fontId="1" fillId="0" borderId="21" xfId="133" applyNumberFormat="1" applyBorder="1" applyAlignment="1">
      <alignment horizontal="center"/>
    </xf>
    <xf numFmtId="177" fontId="1" fillId="0" borderId="62" xfId="133" applyNumberFormat="1" applyBorder="1" applyAlignment="1">
      <alignment horizontal="center"/>
    </xf>
    <xf numFmtId="0" fontId="1" fillId="0" borderId="81" xfId="133" applyBorder="1"/>
    <xf numFmtId="0" fontId="1" fillId="0" borderId="82" xfId="133" applyBorder="1"/>
    <xf numFmtId="0" fontId="1" fillId="0" borderId="83" xfId="133" applyBorder="1"/>
    <xf numFmtId="0" fontId="1" fillId="0" borderId="84" xfId="133" applyBorder="1" applyAlignment="1">
      <alignment horizontal="center"/>
    </xf>
    <xf numFmtId="177" fontId="1" fillId="0" borderId="85" xfId="133" applyNumberFormat="1" applyBorder="1" applyAlignment="1">
      <alignment wrapText="1"/>
    </xf>
    <xf numFmtId="177" fontId="26" fillId="0" borderId="0" xfId="133" applyNumberFormat="1" applyFont="1"/>
    <xf numFmtId="177" fontId="1" fillId="0" borderId="0" xfId="133" applyNumberFormat="1" applyAlignment="1">
      <alignment wrapText="1"/>
    </xf>
    <xf numFmtId="0" fontId="1" fillId="0" borderId="0" xfId="107" quotePrefix="1">
      <alignment vertical="center"/>
    </xf>
    <xf numFmtId="177" fontId="1" fillId="0" borderId="0" xfId="132" applyNumberFormat="1"/>
    <xf numFmtId="187" fontId="1" fillId="0" borderId="16" xfId="107" applyNumberFormat="1" applyBorder="1" applyAlignment="1">
      <alignment horizontal="right"/>
    </xf>
    <xf numFmtId="0" fontId="1" fillId="0" borderId="10" xfId="107" applyBorder="1" applyAlignment="1"/>
    <xf numFmtId="0" fontId="1" fillId="0" borderId="86" xfId="107" applyBorder="1" applyAlignment="1">
      <alignment shrinkToFit="1"/>
    </xf>
    <xf numFmtId="0" fontId="1" fillId="0" borderId="82" xfId="107" applyBorder="1" applyAlignment="1"/>
    <xf numFmtId="0" fontId="1" fillId="0" borderId="87" xfId="107" applyBorder="1" applyAlignment="1"/>
    <xf numFmtId="38" fontId="1" fillId="0" borderId="0" xfId="107" applyNumberFormat="1" applyAlignment="1"/>
    <xf numFmtId="191" fontId="1" fillId="0" borderId="28" xfId="107" applyNumberFormat="1" applyBorder="1" applyAlignment="1"/>
    <xf numFmtId="1" fontId="1" fillId="0" borderId="0" xfId="85" applyNumberFormat="1"/>
    <xf numFmtId="191" fontId="1" fillId="0" borderId="30" xfId="107" applyNumberFormat="1" applyBorder="1" applyAlignment="1">
      <alignment horizontal="right"/>
    </xf>
    <xf numFmtId="0" fontId="1" fillId="0" borderId="86" xfId="107" applyBorder="1" applyAlignment="1"/>
    <xf numFmtId="191" fontId="1" fillId="47" borderId="30" xfId="107" applyNumberFormat="1" applyFill="1" applyBorder="1" applyAlignment="1">
      <alignment horizontal="right"/>
    </xf>
    <xf numFmtId="191" fontId="1" fillId="0" borderId="34" xfId="107" applyNumberFormat="1" applyBorder="1" applyAlignment="1">
      <alignment horizontal="right"/>
    </xf>
    <xf numFmtId="0" fontId="1" fillId="0" borderId="0" xfId="117"/>
    <xf numFmtId="0" fontId="1" fillId="0" borderId="16" xfId="117" applyBorder="1"/>
    <xf numFmtId="0" fontId="1" fillId="0" borderId="0" xfId="107" applyAlignment="1">
      <alignment horizontal="right" vertical="center"/>
    </xf>
    <xf numFmtId="0" fontId="1" fillId="0" borderId="88" xfId="117" applyBorder="1"/>
    <xf numFmtId="184" fontId="1" fillId="0" borderId="27" xfId="117" applyNumberFormat="1" applyBorder="1"/>
    <xf numFmtId="0" fontId="1" fillId="0" borderId="20" xfId="117" applyBorder="1"/>
    <xf numFmtId="184" fontId="1" fillId="0" borderId="30" xfId="117" applyNumberFormat="1" applyBorder="1"/>
    <xf numFmtId="0" fontId="1" fillId="0" borderId="58" xfId="117" applyBorder="1"/>
    <xf numFmtId="184" fontId="1" fillId="0" borderId="60" xfId="117" applyNumberFormat="1" applyBorder="1"/>
    <xf numFmtId="0" fontId="1" fillId="0" borderId="89" xfId="117" applyBorder="1" applyAlignment="1">
      <alignment horizontal="center"/>
    </xf>
    <xf numFmtId="184" fontId="1" fillId="0" borderId="61" xfId="117" applyNumberFormat="1" applyBorder="1"/>
    <xf numFmtId="0" fontId="1" fillId="0" borderId="18" xfId="117" applyBorder="1"/>
    <xf numFmtId="184" fontId="1" fillId="0" borderId="56" xfId="117" applyNumberFormat="1" applyBorder="1"/>
    <xf numFmtId="0" fontId="1" fillId="0" borderId="90" xfId="117" applyBorder="1" applyAlignment="1">
      <alignment horizontal="center"/>
    </xf>
    <xf numFmtId="184" fontId="1" fillId="0" borderId="91" xfId="117" applyNumberFormat="1" applyBorder="1"/>
    <xf numFmtId="0" fontId="1" fillId="0" borderId="75" xfId="117" applyBorder="1"/>
    <xf numFmtId="38" fontId="1" fillId="0" borderId="75" xfId="65" applyFont="1" applyFill="1" applyBorder="1" applyAlignment="1"/>
    <xf numFmtId="0" fontId="1" fillId="0" borderId="75" xfId="107" applyBorder="1">
      <alignment vertical="center"/>
    </xf>
    <xf numFmtId="0" fontId="1" fillId="0" borderId="37" xfId="117" applyBorder="1"/>
    <xf numFmtId="0" fontId="1" fillId="0" borderId="92" xfId="117" applyBorder="1"/>
    <xf numFmtId="184" fontId="1" fillId="0" borderId="39" xfId="117" applyNumberFormat="1" applyBorder="1"/>
    <xf numFmtId="0" fontId="1" fillId="0" borderId="13" xfId="117" applyBorder="1"/>
    <xf numFmtId="0" fontId="1" fillId="0" borderId="93" xfId="117" applyBorder="1"/>
    <xf numFmtId="0" fontId="1" fillId="0" borderId="41" xfId="117" applyBorder="1"/>
    <xf numFmtId="0" fontId="1" fillId="0" borderId="43" xfId="117" applyBorder="1"/>
    <xf numFmtId="0" fontId="1" fillId="0" borderId="24" xfId="117" applyBorder="1"/>
    <xf numFmtId="0" fontId="1" fillId="0" borderId="63" xfId="117" applyBorder="1"/>
    <xf numFmtId="0" fontId="1" fillId="0" borderId="29" xfId="117" applyBorder="1"/>
    <xf numFmtId="0" fontId="1" fillId="0" borderId="64" xfId="117" applyBorder="1"/>
    <xf numFmtId="0" fontId="1" fillId="0" borderId="0" xfId="117" applyAlignment="1">
      <alignment vertical="distributed" textRotation="255"/>
    </xf>
    <xf numFmtId="176" fontId="1" fillId="0" borderId="0" xfId="117" quotePrefix="1" applyNumberFormat="1" applyAlignment="1">
      <alignment horizontal="center"/>
    </xf>
    <xf numFmtId="176" fontId="1" fillId="0" borderId="0" xfId="116" applyNumberFormat="1"/>
    <xf numFmtId="38" fontId="1" fillId="0" borderId="0" xfId="65" applyFont="1" applyBorder="1" applyAlignment="1"/>
    <xf numFmtId="185" fontId="1" fillId="0" borderId="0" xfId="85" applyNumberFormat="1"/>
    <xf numFmtId="187" fontId="1" fillId="0" borderId="0" xfId="85" applyNumberFormat="1"/>
    <xf numFmtId="38" fontId="1" fillId="0" borderId="0" xfId="65" applyFont="1" applyAlignment="1"/>
    <xf numFmtId="38" fontId="1" fillId="0" borderId="0" xfId="65" applyFont="1" applyFill="1" applyAlignment="1"/>
    <xf numFmtId="185" fontId="1" fillId="0" borderId="0" xfId="124" applyNumberFormat="1"/>
    <xf numFmtId="187" fontId="1" fillId="0" borderId="0" xfId="124" applyNumberFormat="1"/>
    <xf numFmtId="0" fontId="1" fillId="0" borderId="0" xfId="124"/>
    <xf numFmtId="0" fontId="1" fillId="0" borderId="0" xfId="122"/>
    <xf numFmtId="187" fontId="1" fillId="0" borderId="0" xfId="124" applyNumberFormat="1" applyAlignment="1">
      <alignment horizontal="right"/>
    </xf>
    <xf numFmtId="187" fontId="1" fillId="0" borderId="0" xfId="107" applyNumberFormat="1" applyAlignment="1">
      <alignment horizontal="right"/>
    </xf>
    <xf numFmtId="185" fontId="1" fillId="0" borderId="21" xfId="124" applyNumberFormat="1" applyBorder="1" applyAlignment="1">
      <alignment horizontal="center"/>
    </xf>
    <xf numFmtId="187" fontId="1" fillId="0" borderId="94" xfId="124" applyNumberFormat="1" applyBorder="1" applyAlignment="1">
      <alignment horizontal="center"/>
    </xf>
    <xf numFmtId="0" fontId="1" fillId="0" borderId="63" xfId="124" applyBorder="1"/>
    <xf numFmtId="0" fontId="1" fillId="0" borderId="64" xfId="124" applyBorder="1"/>
    <xf numFmtId="0" fontId="1" fillId="0" borderId="0" xfId="124" applyAlignment="1">
      <alignment horizontal="center"/>
    </xf>
    <xf numFmtId="185" fontId="1" fillId="0" borderId="75" xfId="65" applyNumberFormat="1" applyFont="1" applyFill="1" applyBorder="1" applyAlignment="1"/>
    <xf numFmtId="0" fontId="1" fillId="0" borderId="92" xfId="124" applyBorder="1"/>
    <xf numFmtId="0" fontId="1" fillId="0" borderId="95" xfId="124" applyBorder="1"/>
    <xf numFmtId="0" fontId="1" fillId="0" borderId="96" xfId="124" applyBorder="1"/>
    <xf numFmtId="0" fontId="1" fillId="0" borderId="0" xfId="123" applyAlignment="1">
      <alignment vertical="distributed" textRotation="255"/>
    </xf>
    <xf numFmtId="0" fontId="1" fillId="0" borderId="0" xfId="123"/>
    <xf numFmtId="38" fontId="1" fillId="0" borderId="0" xfId="65" applyFont="1" applyBorder="1" applyAlignment="1">
      <alignment horizontal="right"/>
    </xf>
    <xf numFmtId="185" fontId="1" fillId="0" borderId="0" xfId="123" applyNumberFormat="1" applyAlignment="1">
      <alignment horizontal="right"/>
    </xf>
    <xf numFmtId="187" fontId="1" fillId="0" borderId="0" xfId="123" applyNumberFormat="1" applyAlignment="1">
      <alignment horizontal="right"/>
    </xf>
    <xf numFmtId="187" fontId="1" fillId="0" borderId="0" xfId="123" applyNumberFormat="1"/>
    <xf numFmtId="38" fontId="1" fillId="0" borderId="85" xfId="65" applyFont="1" applyFill="1" applyBorder="1" applyAlignment="1"/>
    <xf numFmtId="185" fontId="1" fillId="0" borderId="85" xfId="124" applyNumberFormat="1" applyBorder="1"/>
    <xf numFmtId="187" fontId="1" fillId="0" borderId="85" xfId="124" applyNumberFormat="1" applyBorder="1"/>
    <xf numFmtId="181" fontId="1" fillId="0" borderId="0" xfId="123" applyNumberFormat="1" applyAlignment="1">
      <alignment horizontal="right"/>
    </xf>
    <xf numFmtId="177" fontId="1" fillId="0" borderId="0" xfId="123" applyNumberFormat="1"/>
    <xf numFmtId="185" fontId="1" fillId="0" borderId="0" xfId="123" applyNumberFormat="1"/>
    <xf numFmtId="187" fontId="1" fillId="0" borderId="0" xfId="123" quotePrefix="1" applyNumberFormat="1" applyAlignment="1">
      <alignment horizontal="right"/>
    </xf>
    <xf numFmtId="38" fontId="1" fillId="0" borderId="0" xfId="123" applyNumberFormat="1"/>
    <xf numFmtId="177" fontId="1" fillId="0" borderId="0" xfId="123" quotePrefix="1" applyNumberFormat="1" applyAlignment="1">
      <alignment horizontal="right"/>
    </xf>
    <xf numFmtId="185" fontId="1" fillId="0" borderId="0" xfId="122" applyNumberFormat="1"/>
    <xf numFmtId="187" fontId="1" fillId="0" borderId="0" xfId="122" applyNumberFormat="1"/>
    <xf numFmtId="0" fontId="1" fillId="0" borderId="0" xfId="128"/>
    <xf numFmtId="187" fontId="1" fillId="0" borderId="0" xfId="128" applyNumberFormat="1"/>
    <xf numFmtId="0" fontId="1" fillId="0" borderId="0" xfId="126"/>
    <xf numFmtId="0" fontId="1" fillId="0" borderId="16" xfId="128" applyBorder="1"/>
    <xf numFmtId="187" fontId="1" fillId="0" borderId="0" xfId="128" applyNumberFormat="1" applyAlignment="1">
      <alignment horizontal="right"/>
    </xf>
    <xf numFmtId="187" fontId="1" fillId="0" borderId="16" xfId="107" applyNumberFormat="1" applyBorder="1" applyAlignment="1"/>
    <xf numFmtId="0" fontId="1" fillId="0" borderId="13" xfId="128" applyBorder="1" applyAlignment="1">
      <alignment horizontal="center"/>
    </xf>
    <xf numFmtId="0" fontId="1" fillId="0" borderId="21" xfId="128" applyBorder="1" applyAlignment="1">
      <alignment horizontal="center"/>
    </xf>
    <xf numFmtId="0" fontId="1" fillId="0" borderId="47" xfId="128" applyBorder="1" applyAlignment="1">
      <alignment horizontal="center"/>
    </xf>
    <xf numFmtId="0" fontId="1" fillId="0" borderId="23" xfId="128" applyBorder="1" applyAlignment="1">
      <alignment horizontal="center"/>
    </xf>
    <xf numFmtId="0" fontId="1" fillId="0" borderId="97" xfId="128" applyBorder="1" applyAlignment="1">
      <alignment horizontal="center"/>
    </xf>
    <xf numFmtId="0" fontId="1" fillId="0" borderId="63" xfId="128" applyBorder="1"/>
    <xf numFmtId="181" fontId="1" fillId="0" borderId="26" xfId="128" applyNumberFormat="1" applyBorder="1"/>
    <xf numFmtId="185" fontId="1" fillId="0" borderId="26" xfId="128" applyNumberFormat="1" applyBorder="1"/>
    <xf numFmtId="187" fontId="1" fillId="0" borderId="69" xfId="128" applyNumberFormat="1" applyBorder="1"/>
    <xf numFmtId="181" fontId="1" fillId="0" borderId="98" xfId="128" applyNumberFormat="1" applyBorder="1"/>
    <xf numFmtId="187" fontId="1" fillId="0" borderId="27" xfId="128" applyNumberFormat="1" applyBorder="1"/>
    <xf numFmtId="185" fontId="1" fillId="0" borderId="29" xfId="128" applyNumberFormat="1" applyBorder="1"/>
    <xf numFmtId="0" fontId="1" fillId="0" borderId="64" xfId="128" applyBorder="1"/>
    <xf numFmtId="181" fontId="1" fillId="0" borderId="24" xfId="128" applyNumberFormat="1" applyBorder="1"/>
    <xf numFmtId="187" fontId="1" fillId="0" borderId="41" xfId="128" applyNumberFormat="1" applyBorder="1"/>
    <xf numFmtId="181" fontId="1" fillId="0" borderId="99" xfId="128" applyNumberFormat="1" applyBorder="1"/>
    <xf numFmtId="187" fontId="1" fillId="0" borderId="30" xfId="128" applyNumberFormat="1" applyBorder="1"/>
    <xf numFmtId="185" fontId="1" fillId="0" borderId="24" xfId="128" applyNumberFormat="1" applyBorder="1"/>
    <xf numFmtId="181" fontId="1" fillId="0" borderId="14" xfId="128" applyNumberFormat="1" applyBorder="1"/>
    <xf numFmtId="181" fontId="1" fillId="0" borderId="100" xfId="128" applyNumberFormat="1" applyBorder="1"/>
    <xf numFmtId="181" fontId="1" fillId="0" borderId="29" xfId="128" applyNumberFormat="1" applyBorder="1"/>
    <xf numFmtId="181" fontId="1" fillId="0" borderId="101" xfId="128" applyNumberFormat="1" applyBorder="1"/>
    <xf numFmtId="0" fontId="1" fillId="0" borderId="93" xfId="128" applyBorder="1"/>
    <xf numFmtId="185" fontId="1" fillId="0" borderId="21" xfId="128" applyNumberFormat="1" applyBorder="1"/>
    <xf numFmtId="187" fontId="1" fillId="0" borderId="47" xfId="128" applyNumberFormat="1" applyBorder="1"/>
    <xf numFmtId="187" fontId="1" fillId="0" borderId="23" xfId="128" applyNumberFormat="1" applyBorder="1"/>
    <xf numFmtId="0" fontId="1" fillId="0" borderId="89" xfId="128" applyBorder="1"/>
    <xf numFmtId="181" fontId="1" fillId="0" borderId="50" xfId="128" applyNumberFormat="1" applyBorder="1"/>
    <xf numFmtId="185" fontId="1" fillId="0" borderId="50" xfId="128" applyNumberFormat="1" applyBorder="1"/>
    <xf numFmtId="187" fontId="1" fillId="0" borderId="71" xfId="128" applyNumberFormat="1" applyBorder="1"/>
    <xf numFmtId="187" fontId="1" fillId="0" borderId="61" xfId="128" applyNumberFormat="1" applyBorder="1"/>
    <xf numFmtId="181" fontId="1" fillId="0" borderId="102" xfId="128" applyNumberFormat="1" applyBorder="1"/>
    <xf numFmtId="0" fontId="1" fillId="0" borderId="75" xfId="128" applyBorder="1" applyAlignment="1">
      <alignment horizontal="center"/>
    </xf>
    <xf numFmtId="0" fontId="1" fillId="0" borderId="75" xfId="128" applyBorder="1"/>
    <xf numFmtId="185" fontId="1" fillId="0" borderId="75" xfId="128" applyNumberFormat="1" applyBorder="1"/>
    <xf numFmtId="0" fontId="1" fillId="0" borderId="0" xfId="0" applyFont="1">
      <alignment vertical="center"/>
    </xf>
    <xf numFmtId="181" fontId="1" fillId="0" borderId="37" xfId="128" applyNumberFormat="1" applyBorder="1"/>
    <xf numFmtId="185" fontId="1" fillId="0" borderId="37" xfId="128" applyNumberFormat="1" applyBorder="1"/>
    <xf numFmtId="187" fontId="1" fillId="0" borderId="43" xfId="128" applyNumberFormat="1" applyBorder="1"/>
    <xf numFmtId="187" fontId="1" fillId="0" borderId="38" xfId="128" applyNumberFormat="1" applyBorder="1"/>
    <xf numFmtId="181" fontId="1" fillId="0" borderId="103" xfId="128" applyNumberFormat="1" applyBorder="1"/>
    <xf numFmtId="185" fontId="1" fillId="0" borderId="54" xfId="128" applyNumberFormat="1" applyBorder="1"/>
    <xf numFmtId="187" fontId="1" fillId="0" borderId="39" xfId="128" applyNumberFormat="1" applyBorder="1"/>
    <xf numFmtId="187" fontId="1" fillId="0" borderId="56" xfId="128" applyNumberFormat="1" applyBorder="1"/>
    <xf numFmtId="0" fontId="1" fillId="0" borderId="64" xfId="128" applyBorder="1" applyAlignment="1">
      <alignment shrinkToFit="1"/>
    </xf>
    <xf numFmtId="177" fontId="1" fillId="0" borderId="14" xfId="128" applyNumberFormat="1" applyBorder="1"/>
    <xf numFmtId="185" fontId="1" fillId="0" borderId="24" xfId="128" applyNumberFormat="1" applyBorder="1" applyAlignment="1">
      <alignment horizontal="right"/>
    </xf>
    <xf numFmtId="187" fontId="1" fillId="0" borderId="14" xfId="128" applyNumberFormat="1" applyBorder="1" applyAlignment="1">
      <alignment horizontal="right"/>
    </xf>
    <xf numFmtId="177" fontId="1" fillId="0" borderId="100" xfId="128" quotePrefix="1" applyNumberFormat="1" applyBorder="1" applyAlignment="1">
      <alignment horizontal="right"/>
    </xf>
    <xf numFmtId="187" fontId="1" fillId="0" borderId="15" xfId="128" applyNumberFormat="1" applyBorder="1" applyAlignment="1">
      <alignment horizontal="right"/>
    </xf>
    <xf numFmtId="193" fontId="1" fillId="0" borderId="50" xfId="128" applyNumberFormat="1" applyBorder="1"/>
    <xf numFmtId="0" fontId="1" fillId="0" borderId="0" xfId="127"/>
    <xf numFmtId="185" fontId="1" fillId="0" borderId="0" xfId="127" applyNumberFormat="1"/>
    <xf numFmtId="0" fontId="1" fillId="0" borderId="85" xfId="127" applyBorder="1"/>
    <xf numFmtId="177" fontId="1" fillId="0" borderId="0" xfId="127" applyNumberFormat="1"/>
    <xf numFmtId="187" fontId="1" fillId="0" borderId="0" xfId="127" applyNumberFormat="1"/>
    <xf numFmtId="187" fontId="1" fillId="0" borderId="0" xfId="127" quotePrefix="1" applyNumberFormat="1" applyAlignment="1">
      <alignment horizontal="right"/>
    </xf>
    <xf numFmtId="177" fontId="1" fillId="0" borderId="0" xfId="126" applyNumberFormat="1"/>
    <xf numFmtId="185" fontId="1" fillId="0" borderId="0" xfId="126" applyNumberFormat="1"/>
    <xf numFmtId="187" fontId="1" fillId="0" borderId="0" xfId="126" applyNumberFormat="1"/>
    <xf numFmtId="181" fontId="1" fillId="0" borderId="0" xfId="126" applyNumberFormat="1"/>
    <xf numFmtId="40" fontId="1" fillId="0" borderId="0" xfId="65" applyNumberFormat="1" applyFont="1" applyAlignment="1"/>
    <xf numFmtId="0" fontId="1" fillId="0" borderId="0" xfId="125"/>
    <xf numFmtId="0" fontId="1" fillId="0" borderId="0" xfId="107">
      <alignment vertical="center"/>
    </xf>
    <xf numFmtId="0" fontId="1" fillId="0" borderId="59" xfId="125" applyBorder="1" applyAlignment="1">
      <alignment horizontal="center"/>
    </xf>
    <xf numFmtId="0" fontId="1" fillId="0" borderId="21" xfId="125" applyBorder="1" applyAlignment="1">
      <alignment horizontal="center"/>
    </xf>
    <xf numFmtId="0" fontId="1" fillId="0" borderId="47" xfId="125" applyBorder="1" applyAlignment="1">
      <alignment horizontal="center"/>
    </xf>
    <xf numFmtId="0" fontId="1" fillId="0" borderId="23" xfId="125" applyBorder="1" applyAlignment="1">
      <alignment horizontal="center"/>
    </xf>
    <xf numFmtId="0" fontId="1" fillId="0" borderId="63" xfId="125" applyBorder="1"/>
    <xf numFmtId="186" fontId="1" fillId="0" borderId="26" xfId="125" applyNumberFormat="1" applyBorder="1"/>
    <xf numFmtId="176" fontId="1" fillId="46" borderId="26" xfId="125" applyNumberFormat="1" applyFill="1" applyBorder="1" applyAlignment="1">
      <alignment horizontal="right"/>
    </xf>
    <xf numFmtId="38" fontId="1" fillId="0" borderId="26" xfId="125" applyNumberFormat="1" applyBorder="1" applyAlignment="1">
      <alignment horizontal="right"/>
    </xf>
    <xf numFmtId="177" fontId="1" fillId="0" borderId="69" xfId="124" applyNumberFormat="1" applyBorder="1"/>
    <xf numFmtId="180" fontId="1" fillId="0" borderId="48" xfId="54" applyNumberFormat="1" applyFont="1" applyFill="1" applyBorder="1" applyAlignment="1"/>
    <xf numFmtId="176" fontId="1" fillId="46" borderId="27" xfId="125" applyNumberFormat="1" applyFill="1" applyBorder="1" applyAlignment="1">
      <alignment horizontal="right"/>
    </xf>
    <xf numFmtId="0" fontId="1" fillId="0" borderId="64" xfId="125" applyBorder="1"/>
    <xf numFmtId="186" fontId="1" fillId="0" borderId="29" xfId="125" applyNumberFormat="1" applyBorder="1"/>
    <xf numFmtId="176" fontId="1" fillId="46" borderId="29" xfId="125" applyNumberFormat="1" applyFill="1" applyBorder="1" applyAlignment="1">
      <alignment horizontal="right"/>
    </xf>
    <xf numFmtId="38" fontId="1" fillId="0" borderId="29" xfId="125" applyNumberFormat="1" applyBorder="1" applyAlignment="1">
      <alignment horizontal="right"/>
    </xf>
    <xf numFmtId="177" fontId="1" fillId="0" borderId="41" xfId="124" applyNumberFormat="1" applyBorder="1" applyAlignment="1">
      <alignment horizontal="right"/>
    </xf>
    <xf numFmtId="180" fontId="1" fillId="0" borderId="29" xfId="54" applyNumberFormat="1" applyFont="1" applyFill="1" applyBorder="1" applyAlignment="1"/>
    <xf numFmtId="177" fontId="1" fillId="0" borderId="41" xfId="124" applyNumberFormat="1" applyBorder="1"/>
    <xf numFmtId="176" fontId="1" fillId="46" borderId="30" xfId="125" applyNumberFormat="1" applyFill="1" applyBorder="1" applyAlignment="1">
      <alignment horizontal="right"/>
    </xf>
    <xf numFmtId="180" fontId="1" fillId="0" borderId="24" xfId="54" applyNumberFormat="1" applyFont="1" applyFill="1" applyBorder="1" applyAlignment="1"/>
    <xf numFmtId="0" fontId="1" fillId="0" borderId="93" xfId="125" applyBorder="1"/>
    <xf numFmtId="186" fontId="1" fillId="0" borderId="21" xfId="125" applyNumberFormat="1" applyBorder="1" applyAlignment="1">
      <alignment horizontal="right"/>
    </xf>
    <xf numFmtId="38" fontId="1" fillId="0" borderId="21" xfId="125" applyNumberFormat="1" applyBorder="1" applyAlignment="1">
      <alignment horizontal="right"/>
    </xf>
    <xf numFmtId="176" fontId="1" fillId="0" borderId="47" xfId="125" applyNumberFormat="1" applyBorder="1" applyAlignment="1">
      <alignment horizontal="right"/>
    </xf>
    <xf numFmtId="180" fontId="1" fillId="0" borderId="12" xfId="54" applyNumberFormat="1" applyFont="1" applyFill="1" applyBorder="1" applyAlignment="1"/>
    <xf numFmtId="180" fontId="1" fillId="0" borderId="21" xfId="54" applyNumberFormat="1" applyFont="1" applyFill="1" applyBorder="1" applyAlignment="1"/>
    <xf numFmtId="176" fontId="1" fillId="46" borderId="23" xfId="125" applyNumberFormat="1" applyFill="1" applyBorder="1" applyAlignment="1">
      <alignment horizontal="right"/>
    </xf>
    <xf numFmtId="0" fontId="1" fillId="0" borderId="89" xfId="125" applyBorder="1"/>
    <xf numFmtId="38" fontId="1" fillId="0" borderId="33" xfId="125" applyNumberFormat="1" applyBorder="1" applyAlignment="1">
      <alignment horizontal="right"/>
    </xf>
    <xf numFmtId="186" fontId="1" fillId="0" borderId="32" xfId="125" applyNumberFormat="1" applyBorder="1"/>
    <xf numFmtId="176" fontId="1" fillId="0" borderId="32" xfId="125" applyNumberFormat="1" applyBorder="1" applyAlignment="1">
      <alignment horizontal="right"/>
    </xf>
    <xf numFmtId="38" fontId="1" fillId="0" borderId="32" xfId="125" applyNumberFormat="1" applyBorder="1" applyAlignment="1">
      <alignment horizontal="right"/>
    </xf>
    <xf numFmtId="177" fontId="1" fillId="0" borderId="45" xfId="124" applyNumberFormat="1" applyBorder="1"/>
    <xf numFmtId="180" fontId="1" fillId="0" borderId="32" xfId="54" applyNumberFormat="1" applyFont="1" applyBorder="1" applyAlignment="1"/>
    <xf numFmtId="176" fontId="1" fillId="46" borderId="65" xfId="125" applyNumberFormat="1" applyFill="1" applyBorder="1" applyAlignment="1">
      <alignment horizontal="right"/>
    </xf>
    <xf numFmtId="0" fontId="1" fillId="0" borderId="0" xfId="125" applyAlignment="1">
      <alignment horizontal="center"/>
    </xf>
    <xf numFmtId="0" fontId="1" fillId="0" borderId="0" xfId="125" applyAlignment="1">
      <alignment horizontal="right"/>
    </xf>
    <xf numFmtId="0" fontId="1" fillId="0" borderId="16" xfId="125" applyBorder="1"/>
    <xf numFmtId="0" fontId="1" fillId="0" borderId="16" xfId="125" applyBorder="1" applyAlignment="1">
      <alignment horizontal="right"/>
    </xf>
    <xf numFmtId="0" fontId="1" fillId="46" borderId="0" xfId="125" applyFill="1" applyAlignment="1">
      <alignment horizontal="center"/>
    </xf>
    <xf numFmtId="0" fontId="1" fillId="0" borderId="92" xfId="125" applyBorder="1"/>
    <xf numFmtId="38" fontId="1" fillId="0" borderId="104" xfId="125" applyNumberFormat="1" applyBorder="1" applyAlignment="1">
      <alignment horizontal="right"/>
    </xf>
    <xf numFmtId="186" fontId="1" fillId="0" borderId="37" xfId="125" applyNumberFormat="1" applyBorder="1"/>
    <xf numFmtId="187" fontId="1" fillId="46" borderId="37" xfId="125" applyNumberFormat="1" applyFill="1" applyBorder="1" applyAlignment="1">
      <alignment horizontal="right"/>
    </xf>
    <xf numFmtId="177" fontId="1" fillId="0" borderId="38" xfId="124" applyNumberFormat="1" applyBorder="1"/>
    <xf numFmtId="38" fontId="1" fillId="0" borderId="37" xfId="125" applyNumberFormat="1" applyBorder="1" applyAlignment="1">
      <alignment horizontal="right"/>
    </xf>
    <xf numFmtId="180" fontId="1" fillId="0" borderId="54" xfId="54" applyNumberFormat="1" applyFont="1" applyFill="1" applyBorder="1" applyAlignment="1"/>
    <xf numFmtId="176" fontId="1" fillId="46" borderId="39" xfId="125" applyNumberFormat="1" applyFill="1" applyBorder="1" applyAlignment="1">
      <alignment horizontal="right"/>
    </xf>
    <xf numFmtId="38" fontId="1" fillId="0" borderId="31" xfId="125" applyNumberFormat="1" applyBorder="1" applyAlignment="1">
      <alignment horizontal="right"/>
    </xf>
    <xf numFmtId="186" fontId="1" fillId="0" borderId="24" xfId="125" applyNumberFormat="1" applyBorder="1"/>
    <xf numFmtId="187" fontId="1" fillId="46" borderId="29" xfId="125" applyNumberFormat="1" applyFill="1" applyBorder="1" applyAlignment="1">
      <alignment horizontal="right"/>
    </xf>
    <xf numFmtId="38" fontId="1" fillId="0" borderId="59" xfId="125" applyNumberFormat="1" applyBorder="1" applyAlignment="1">
      <alignment horizontal="right"/>
    </xf>
    <xf numFmtId="186" fontId="1" fillId="0" borderId="21" xfId="125" applyNumberFormat="1" applyBorder="1"/>
    <xf numFmtId="187" fontId="1" fillId="46" borderId="32" xfId="125" applyNumberFormat="1" applyFill="1" applyBorder="1" applyAlignment="1">
      <alignment horizontal="right"/>
    </xf>
    <xf numFmtId="187" fontId="1" fillId="46" borderId="65" xfId="125" applyNumberFormat="1" applyFill="1" applyBorder="1" applyAlignment="1">
      <alignment horizontal="right"/>
    </xf>
    <xf numFmtId="176" fontId="1" fillId="0" borderId="0" xfId="125" quotePrefix="1" applyNumberFormat="1" applyAlignment="1">
      <alignment horizontal="right"/>
    </xf>
    <xf numFmtId="177" fontId="1" fillId="0" borderId="0" xfId="135" applyNumberFormat="1"/>
    <xf numFmtId="0" fontId="1" fillId="0" borderId="0" xfId="135"/>
    <xf numFmtId="0" fontId="1" fillId="0" borderId="16" xfId="135" applyBorder="1"/>
    <xf numFmtId="177" fontId="1" fillId="0" borderId="0" xfId="135" applyNumberFormat="1" applyAlignment="1">
      <alignment horizontal="right"/>
    </xf>
    <xf numFmtId="177" fontId="1" fillId="0" borderId="59" xfId="136" applyNumberFormat="1" applyBorder="1" applyAlignment="1">
      <alignment horizontal="center"/>
    </xf>
    <xf numFmtId="177" fontId="1" fillId="0" borderId="21" xfId="136" applyNumberFormat="1" applyBorder="1" applyAlignment="1">
      <alignment horizontal="center"/>
    </xf>
    <xf numFmtId="177" fontId="1" fillId="0" borderId="170" xfId="136" applyNumberFormat="1" applyBorder="1" applyAlignment="1">
      <alignment horizontal="center"/>
    </xf>
    <xf numFmtId="177" fontId="1" fillId="0" borderId="47" xfId="136" applyNumberFormat="1" applyBorder="1" applyAlignment="1">
      <alignment horizontal="center"/>
    </xf>
    <xf numFmtId="177" fontId="1" fillId="0" borderId="23" xfId="136" applyNumberFormat="1" applyBorder="1" applyAlignment="1">
      <alignment horizontal="center"/>
    </xf>
    <xf numFmtId="188" fontId="1" fillId="0" borderId="26" xfId="136" applyNumberFormat="1" applyBorder="1" applyAlignment="1">
      <alignment horizontal="right" vertical="center"/>
    </xf>
    <xf numFmtId="188" fontId="1" fillId="0" borderId="13" xfId="136" applyNumberFormat="1" applyBorder="1" applyAlignment="1">
      <alignment horizontal="right" vertical="center"/>
    </xf>
    <xf numFmtId="188" fontId="1" fillId="0" borderId="60" xfId="136" applyNumberFormat="1" applyBorder="1" applyAlignment="1">
      <alignment horizontal="right" vertical="center"/>
    </xf>
    <xf numFmtId="188" fontId="1" fillId="0" borderId="29" xfId="136" applyNumberFormat="1" applyBorder="1" applyAlignment="1">
      <alignment horizontal="right" vertical="center"/>
    </xf>
    <xf numFmtId="188" fontId="1" fillId="0" borderId="171" xfId="136" applyNumberFormat="1" applyBorder="1" applyAlignment="1">
      <alignment horizontal="right" vertical="center"/>
    </xf>
    <xf numFmtId="188" fontId="1" fillId="0" borderId="30" xfId="136" applyNumberFormat="1" applyBorder="1" applyAlignment="1">
      <alignment horizontal="right" vertical="center"/>
    </xf>
    <xf numFmtId="38" fontId="1" fillId="0" borderId="29" xfId="136" applyNumberFormat="1" applyBorder="1" applyAlignment="1">
      <alignment horizontal="right"/>
    </xf>
    <xf numFmtId="38" fontId="1" fillId="0" borderId="59" xfId="136" applyNumberFormat="1" applyBorder="1" applyAlignment="1">
      <alignment horizontal="right"/>
    </xf>
    <xf numFmtId="188" fontId="1" fillId="0" borderId="14" xfId="136" applyNumberFormat="1" applyBorder="1" applyAlignment="1">
      <alignment horizontal="right" vertical="center"/>
    </xf>
    <xf numFmtId="38" fontId="1" fillId="0" borderId="21" xfId="136" applyNumberFormat="1" applyBorder="1" applyAlignment="1">
      <alignment horizontal="right"/>
    </xf>
    <xf numFmtId="188" fontId="1" fillId="0" borderId="51" xfId="136" applyNumberFormat="1" applyBorder="1" applyAlignment="1">
      <alignment horizontal="right"/>
    </xf>
    <xf numFmtId="188" fontId="1" fillId="0" borderId="50" xfId="65" applyNumberFormat="1" applyFont="1" applyFill="1" applyBorder="1" applyAlignment="1"/>
    <xf numFmtId="188" fontId="1" fillId="0" borderId="50" xfId="136" applyNumberFormat="1" applyBorder="1" applyAlignment="1">
      <alignment horizontal="right" vertical="center"/>
    </xf>
    <xf numFmtId="188" fontId="1" fillId="0" borderId="50" xfId="136" applyNumberFormat="1" applyBorder="1" applyAlignment="1">
      <alignment horizontal="right"/>
    </xf>
    <xf numFmtId="0" fontId="1" fillId="0" borderId="63" xfId="136" applyBorder="1" applyAlignment="1">
      <alignment horizontal="center"/>
    </xf>
    <xf numFmtId="38" fontId="1" fillId="0" borderId="25" xfId="136" applyNumberFormat="1" applyBorder="1" applyAlignment="1">
      <alignment horizontal="right"/>
    </xf>
    <xf numFmtId="38" fontId="1" fillId="0" borderId="28" xfId="136" applyNumberFormat="1" applyBorder="1" applyAlignment="1">
      <alignment horizontal="right"/>
    </xf>
    <xf numFmtId="38" fontId="1" fillId="0" borderId="14" xfId="136" applyNumberFormat="1" applyBorder="1" applyAlignment="1">
      <alignment horizontal="right"/>
    </xf>
    <xf numFmtId="0" fontId="1" fillId="0" borderId="105" xfId="136" applyBorder="1" applyAlignment="1">
      <alignment horizontal="center"/>
    </xf>
    <xf numFmtId="38" fontId="1" fillId="0" borderId="171" xfId="136" applyNumberFormat="1" applyBorder="1" applyAlignment="1">
      <alignment horizontal="right"/>
    </xf>
    <xf numFmtId="38" fontId="1" fillId="0" borderId="30" xfId="136" applyNumberFormat="1" applyBorder="1" applyAlignment="1">
      <alignment horizontal="right"/>
    </xf>
    <xf numFmtId="0" fontId="1" fillId="0" borderId="93" xfId="136" applyBorder="1" applyAlignment="1">
      <alignment horizontal="center"/>
    </xf>
    <xf numFmtId="188" fontId="1" fillId="0" borderId="24" xfId="136" applyNumberFormat="1" applyBorder="1" applyAlignment="1">
      <alignment horizontal="right" vertical="center"/>
    </xf>
    <xf numFmtId="188" fontId="1" fillId="0" borderId="170" xfId="136" applyNumberFormat="1" applyBorder="1" applyAlignment="1">
      <alignment horizontal="right" vertical="center"/>
    </xf>
    <xf numFmtId="188" fontId="1" fillId="0" borderId="23" xfId="136" applyNumberFormat="1" applyBorder="1" applyAlignment="1">
      <alignment horizontal="right" vertical="center"/>
    </xf>
    <xf numFmtId="0" fontId="1" fillId="0" borderId="0" xfId="136" applyAlignment="1">
      <alignment horizontal="center"/>
    </xf>
    <xf numFmtId="177" fontId="1" fillId="0" borderId="0" xfId="136" applyNumberFormat="1" applyAlignment="1">
      <alignment horizontal="right"/>
    </xf>
    <xf numFmtId="177" fontId="1" fillId="0" borderId="0" xfId="136" applyNumberFormat="1"/>
    <xf numFmtId="0" fontId="1" fillId="0" borderId="0" xfId="136"/>
    <xf numFmtId="177" fontId="1" fillId="0" borderId="0" xfId="136" quotePrefix="1" applyNumberFormat="1" applyAlignment="1">
      <alignment horizontal="right"/>
    </xf>
    <xf numFmtId="177" fontId="1" fillId="0" borderId="0" xfId="135" quotePrefix="1" applyNumberFormat="1" applyAlignment="1">
      <alignment horizontal="right"/>
    </xf>
    <xf numFmtId="177" fontId="1" fillId="0" borderId="0" xfId="134" applyNumberFormat="1"/>
    <xf numFmtId="177" fontId="1" fillId="0" borderId="0" xfId="87" applyNumberFormat="1"/>
    <xf numFmtId="0" fontId="1" fillId="0" borderId="0" xfId="87"/>
    <xf numFmtId="0" fontId="1" fillId="0" borderId="0" xfId="86"/>
    <xf numFmtId="177" fontId="1" fillId="0" borderId="0" xfId="87" applyNumberFormat="1" applyAlignment="1">
      <alignment horizontal="right"/>
    </xf>
    <xf numFmtId="177" fontId="1" fillId="0" borderId="59" xfId="88" applyNumberFormat="1" applyBorder="1" applyAlignment="1">
      <alignment horizontal="center" vertical="center"/>
    </xf>
    <xf numFmtId="177" fontId="1" fillId="0" borderId="21" xfId="88" applyNumberFormat="1" applyBorder="1" applyAlignment="1">
      <alignment horizontal="center" vertical="center"/>
    </xf>
    <xf numFmtId="177" fontId="1" fillId="0" borderId="47" xfId="88" applyNumberFormat="1" applyBorder="1" applyAlignment="1">
      <alignment horizontal="center" vertical="center"/>
    </xf>
    <xf numFmtId="177" fontId="1" fillId="0" borderId="23" xfId="88" applyNumberFormat="1" applyBorder="1" applyAlignment="1">
      <alignment horizontal="center" vertical="center"/>
    </xf>
    <xf numFmtId="0" fontId="1" fillId="0" borderId="24" xfId="88" applyBorder="1"/>
    <xf numFmtId="188" fontId="1" fillId="0" borderId="24" xfId="88" applyNumberFormat="1" applyBorder="1"/>
    <xf numFmtId="0" fontId="1" fillId="0" borderId="29" xfId="88" applyBorder="1" applyAlignment="1">
      <alignment horizontal="distributed"/>
    </xf>
    <xf numFmtId="0" fontId="1" fillId="0" borderId="29" xfId="88" applyBorder="1"/>
    <xf numFmtId="0" fontId="1" fillId="0" borderId="46" xfId="88" applyBorder="1" applyAlignment="1">
      <alignment horizontal="distributed"/>
    </xf>
    <xf numFmtId="188" fontId="1" fillId="0" borderId="46" xfId="88" applyNumberFormat="1" applyBorder="1"/>
    <xf numFmtId="38" fontId="1" fillId="0" borderId="44" xfId="65" applyFont="1" applyFill="1" applyBorder="1" applyAlignment="1"/>
    <xf numFmtId="0" fontId="1" fillId="0" borderId="0" xfId="88" applyAlignment="1">
      <alignment vertical="center" wrapText="1"/>
    </xf>
    <xf numFmtId="0" fontId="1" fillId="0" borderId="0" xfId="88" applyAlignment="1">
      <alignment horizontal="distributed"/>
    </xf>
    <xf numFmtId="177" fontId="1" fillId="0" borderId="0" xfId="88" applyNumberFormat="1"/>
    <xf numFmtId="177" fontId="1" fillId="0" borderId="85" xfId="88" applyNumberFormat="1" applyBorder="1"/>
    <xf numFmtId="0" fontId="1" fillId="0" borderId="0" xfId="88"/>
    <xf numFmtId="177" fontId="1" fillId="0" borderId="0" xfId="88" quotePrefix="1" applyNumberFormat="1" applyAlignment="1">
      <alignment horizontal="right"/>
    </xf>
    <xf numFmtId="177" fontId="1" fillId="0" borderId="0" xfId="86" applyNumberFormat="1"/>
    <xf numFmtId="177" fontId="1" fillId="0" borderId="0" xfId="90" applyNumberFormat="1"/>
    <xf numFmtId="0" fontId="1" fillId="0" borderId="0" xfId="90"/>
    <xf numFmtId="0" fontId="1" fillId="0" borderId="0" xfId="89"/>
    <xf numFmtId="0" fontId="1" fillId="0" borderId="16" xfId="90" applyBorder="1"/>
    <xf numFmtId="177" fontId="1" fillId="0" borderId="0" xfId="90" applyNumberFormat="1" applyAlignment="1">
      <alignment horizontal="right"/>
    </xf>
    <xf numFmtId="0" fontId="1" fillId="0" borderId="21" xfId="91" applyBorder="1" applyAlignment="1">
      <alignment horizontal="center"/>
    </xf>
    <xf numFmtId="0" fontId="1" fillId="0" borderId="59" xfId="91" applyBorder="1" applyAlignment="1">
      <alignment horizontal="center"/>
    </xf>
    <xf numFmtId="0" fontId="1" fillId="0" borderId="106" xfId="91" applyBorder="1" applyAlignment="1">
      <alignment horizontal="center"/>
    </xf>
    <xf numFmtId="0" fontId="1" fillId="0" borderId="94" xfId="91" applyBorder="1" applyAlignment="1">
      <alignment horizontal="center"/>
    </xf>
    <xf numFmtId="178" fontId="1" fillId="0" borderId="10" xfId="91" applyNumberFormat="1" applyBorder="1"/>
    <xf numFmtId="188" fontId="1" fillId="0" borderId="24" xfId="91" applyNumberFormat="1" applyBorder="1"/>
    <xf numFmtId="178" fontId="1" fillId="0" borderId="107" xfId="91" applyNumberFormat="1" applyBorder="1"/>
    <xf numFmtId="188" fontId="1" fillId="0" borderId="14" xfId="91" applyNumberFormat="1" applyBorder="1"/>
    <xf numFmtId="178" fontId="1" fillId="0" borderId="84" xfId="91" applyNumberFormat="1" applyBorder="1" applyAlignment="1">
      <alignment horizontal="distributed"/>
    </xf>
    <xf numFmtId="188" fontId="1" fillId="0" borderId="51" xfId="65" applyNumberFormat="1" applyFont="1" applyFill="1" applyBorder="1" applyAlignment="1"/>
    <xf numFmtId="188" fontId="1" fillId="0" borderId="50" xfId="91" applyNumberFormat="1" applyBorder="1"/>
    <xf numFmtId="0" fontId="1" fillId="0" borderId="0" xfId="78"/>
    <xf numFmtId="177" fontId="1" fillId="0" borderId="0" xfId="90" quotePrefix="1" applyNumberFormat="1" applyAlignment="1">
      <alignment horizontal="right"/>
    </xf>
    <xf numFmtId="177" fontId="1" fillId="0" borderId="0" xfId="89" applyNumberFormat="1"/>
    <xf numFmtId="200" fontId="1" fillId="0" borderId="0" xfId="85" applyNumberFormat="1"/>
    <xf numFmtId="0" fontId="3" fillId="0" borderId="0" xfId="112" applyFont="1">
      <alignment vertical="center"/>
    </xf>
    <xf numFmtId="177" fontId="1" fillId="0" borderId="0" xfId="93" applyNumberFormat="1"/>
    <xf numFmtId="0" fontId="1" fillId="0" borderId="0" xfId="93"/>
    <xf numFmtId="0" fontId="1" fillId="0" borderId="0" xfId="92"/>
    <xf numFmtId="0" fontId="1" fillId="0" borderId="0" xfId="79"/>
    <xf numFmtId="0" fontId="4" fillId="0" borderId="0" xfId="94" applyFont="1"/>
    <xf numFmtId="177" fontId="1" fillId="0" borderId="0" xfId="94" applyNumberFormat="1"/>
    <xf numFmtId="0" fontId="1" fillId="0" borderId="0" xfId="94"/>
    <xf numFmtId="0" fontId="1" fillId="0" borderId="16" xfId="94" applyBorder="1"/>
    <xf numFmtId="0" fontId="1" fillId="0" borderId="108" xfId="94" applyBorder="1" applyAlignment="1">
      <alignment horizontal="distributed"/>
    </xf>
    <xf numFmtId="0" fontId="1" fillId="0" borderId="68" xfId="94" applyBorder="1" applyAlignment="1">
      <alignment horizontal="center" shrinkToFit="1"/>
    </xf>
    <xf numFmtId="177" fontId="1" fillId="0" borderId="98" xfId="94" applyNumberFormat="1" applyBorder="1" applyAlignment="1">
      <alignment horizontal="distributed"/>
    </xf>
    <xf numFmtId="188" fontId="1" fillId="0" borderId="26" xfId="94" applyNumberFormat="1" applyBorder="1"/>
    <xf numFmtId="188" fontId="1" fillId="0" borderId="109" xfId="94" applyNumberFormat="1" applyBorder="1"/>
    <xf numFmtId="177" fontId="1" fillId="0" borderId="0" xfId="92" applyNumberFormat="1"/>
    <xf numFmtId="192" fontId="1" fillId="0" borderId="101" xfId="94" applyNumberFormat="1" applyBorder="1" applyAlignment="1">
      <alignment horizontal="distributed"/>
    </xf>
    <xf numFmtId="192" fontId="1" fillId="0" borderId="29" xfId="94" applyNumberFormat="1" applyBorder="1"/>
    <xf numFmtId="192" fontId="1" fillId="0" borderId="78" xfId="94" applyNumberFormat="1" applyBorder="1"/>
    <xf numFmtId="192" fontId="1" fillId="0" borderId="0" xfId="93" applyNumberFormat="1"/>
    <xf numFmtId="192" fontId="1" fillId="0" borderId="0" xfId="92" applyNumberFormat="1"/>
    <xf numFmtId="192" fontId="1" fillId="0" borderId="110" xfId="94" applyNumberFormat="1" applyBorder="1" applyAlignment="1">
      <alignment horizontal="distributed"/>
    </xf>
    <xf numFmtId="192" fontId="1" fillId="0" borderId="46" xfId="94" applyNumberFormat="1" applyBorder="1"/>
    <xf numFmtId="192" fontId="1" fillId="0" borderId="111" xfId="94" applyNumberFormat="1" applyBorder="1"/>
    <xf numFmtId="177" fontId="1" fillId="0" borderId="0" xfId="93" quotePrefix="1" applyNumberFormat="1" applyAlignment="1">
      <alignment horizontal="right"/>
    </xf>
    <xf numFmtId="0" fontId="1" fillId="0" borderId="0" xfId="80"/>
    <xf numFmtId="0" fontId="4" fillId="0" borderId="0" xfId="82" applyFont="1">
      <alignment vertical="center"/>
    </xf>
    <xf numFmtId="0" fontId="1" fillId="0" borderId="0" xfId="96"/>
    <xf numFmtId="0" fontId="1" fillId="0" borderId="0" xfId="95"/>
    <xf numFmtId="177" fontId="1" fillId="0" borderId="0" xfId="96" applyNumberFormat="1"/>
    <xf numFmtId="185" fontId="1" fillId="0" borderId="0" xfId="96" applyNumberFormat="1"/>
    <xf numFmtId="176" fontId="1" fillId="0" borderId="0" xfId="96" applyNumberFormat="1"/>
    <xf numFmtId="186" fontId="1" fillId="0" borderId="0" xfId="96" applyNumberFormat="1"/>
    <xf numFmtId="187" fontId="1" fillId="0" borderId="0" xfId="96" applyNumberFormat="1"/>
    <xf numFmtId="187" fontId="1" fillId="0" borderId="0" xfId="96" applyNumberFormat="1" applyAlignment="1">
      <alignment horizontal="right"/>
    </xf>
    <xf numFmtId="177" fontId="1" fillId="0" borderId="59" xfId="97" applyNumberFormat="1" applyBorder="1" applyAlignment="1">
      <alignment horizontal="distributed"/>
    </xf>
    <xf numFmtId="186" fontId="1" fillId="0" borderId="21" xfId="97" applyNumberFormat="1" applyBorder="1" applyAlignment="1">
      <alignment horizontal="center"/>
    </xf>
    <xf numFmtId="187" fontId="1" fillId="0" borderId="21" xfId="97" applyNumberFormat="1" applyBorder="1" applyAlignment="1">
      <alignment horizontal="center"/>
    </xf>
    <xf numFmtId="177" fontId="1" fillId="0" borderId="21" xfId="97" applyNumberFormat="1" applyBorder="1" applyAlignment="1">
      <alignment horizontal="distributed"/>
    </xf>
    <xf numFmtId="187" fontId="1" fillId="0" borderId="23" xfId="97" applyNumberFormat="1" applyBorder="1" applyAlignment="1">
      <alignment horizontal="center"/>
    </xf>
    <xf numFmtId="0" fontId="1" fillId="0" borderId="10" xfId="97" applyBorder="1" applyAlignment="1">
      <alignment horizontal="distributed"/>
    </xf>
    <xf numFmtId="38" fontId="1" fillId="0" borderId="26" xfId="65" applyFont="1" applyFill="1" applyBorder="1" applyAlignment="1">
      <alignment horizontal="right"/>
    </xf>
    <xf numFmtId="196" fontId="1" fillId="0" borderId="26" xfId="97" applyNumberFormat="1" applyBorder="1"/>
    <xf numFmtId="195" fontId="1" fillId="0" borderId="48" xfId="97" applyNumberFormat="1" applyBorder="1" applyAlignment="1">
      <alignment horizontal="right"/>
    </xf>
    <xf numFmtId="195" fontId="1" fillId="0" borderId="26" xfId="97" applyNumberFormat="1" applyBorder="1" applyAlignment="1">
      <alignment horizontal="right"/>
    </xf>
    <xf numFmtId="0" fontId="1" fillId="0" borderId="112" xfId="65" applyNumberFormat="1" applyFont="1" applyFill="1" applyBorder="1" applyAlignment="1">
      <alignment horizontal="right"/>
    </xf>
    <xf numFmtId="0" fontId="1" fillId="0" borderId="113" xfId="97" applyBorder="1" applyAlignment="1">
      <alignment horizontal="right"/>
    </xf>
    <xf numFmtId="0" fontId="1" fillId="0" borderId="82" xfId="97" applyBorder="1" applyAlignment="1">
      <alignment horizontal="distributed"/>
    </xf>
    <xf numFmtId="196" fontId="1" fillId="0" borderId="24" xfId="97" applyNumberFormat="1" applyBorder="1"/>
    <xf numFmtId="195" fontId="1" fillId="0" borderId="29" xfId="97" applyNumberFormat="1" applyBorder="1" applyAlignment="1">
      <alignment horizontal="right"/>
    </xf>
    <xf numFmtId="0" fontId="1" fillId="0" borderId="107" xfId="97" applyBorder="1" applyAlignment="1">
      <alignment horizontal="distributed"/>
    </xf>
    <xf numFmtId="196" fontId="1" fillId="0" borderId="12" xfId="97" applyNumberFormat="1" applyBorder="1"/>
    <xf numFmtId="195" fontId="1" fillId="0" borderId="24" xfId="97" applyNumberFormat="1" applyBorder="1" applyAlignment="1">
      <alignment horizontal="right"/>
    </xf>
    <xf numFmtId="196" fontId="1" fillId="0" borderId="21" xfId="97" applyNumberFormat="1" applyBorder="1"/>
    <xf numFmtId="0" fontId="1" fillId="0" borderId="84" xfId="97" applyBorder="1" applyAlignment="1">
      <alignment horizontal="distributed"/>
    </xf>
    <xf numFmtId="196" fontId="1" fillId="0" borderId="50" xfId="97" applyNumberFormat="1" applyBorder="1"/>
    <xf numFmtId="195" fontId="1" fillId="0" borderId="50" xfId="97" applyNumberFormat="1" applyBorder="1" applyAlignment="1">
      <alignment horizontal="right"/>
    </xf>
    <xf numFmtId="195" fontId="1" fillId="0" borderId="61" xfId="97" applyNumberFormat="1" applyBorder="1" applyAlignment="1">
      <alignment horizontal="right"/>
    </xf>
    <xf numFmtId="0" fontId="1" fillId="0" borderId="0" xfId="81"/>
    <xf numFmtId="0" fontId="1" fillId="0" borderId="85" xfId="81" applyBorder="1"/>
    <xf numFmtId="0" fontId="1" fillId="0" borderId="0" xfId="97"/>
    <xf numFmtId="186" fontId="1" fillId="0" borderId="0" xfId="97" applyNumberFormat="1"/>
    <xf numFmtId="187" fontId="1" fillId="0" borderId="0" xfId="97" applyNumberFormat="1"/>
    <xf numFmtId="186" fontId="1" fillId="0" borderId="0" xfId="95" applyNumberFormat="1"/>
    <xf numFmtId="187" fontId="1" fillId="0" borderId="0" xfId="95" applyNumberFormat="1"/>
    <xf numFmtId="177" fontId="1" fillId="0" borderId="0" xfId="95" applyNumberFormat="1"/>
    <xf numFmtId="185" fontId="1" fillId="0" borderId="0" xfId="95" applyNumberFormat="1"/>
    <xf numFmtId="176" fontId="1" fillId="0" borderId="0" xfId="95" applyNumberFormat="1"/>
    <xf numFmtId="0" fontId="3" fillId="0" borderId="0" xfId="114" applyFont="1">
      <alignment vertical="center"/>
    </xf>
    <xf numFmtId="0" fontId="1" fillId="0" borderId="0" xfId="99"/>
    <xf numFmtId="177" fontId="1" fillId="0" borderId="0" xfId="99" applyNumberFormat="1"/>
    <xf numFmtId="0" fontId="1" fillId="0" borderId="0" xfId="98"/>
    <xf numFmtId="177" fontId="1" fillId="0" borderId="0" xfId="99" applyNumberFormat="1" applyAlignment="1">
      <alignment horizontal="right"/>
    </xf>
    <xf numFmtId="177" fontId="1" fillId="0" borderId="59" xfId="100" applyNumberFormat="1" applyBorder="1" applyAlignment="1">
      <alignment horizontal="distributed"/>
    </xf>
    <xf numFmtId="177" fontId="1" fillId="0" borderId="21" xfId="100" applyNumberFormat="1" applyBorder="1" applyAlignment="1">
      <alignment horizontal="center"/>
    </xf>
    <xf numFmtId="177" fontId="1" fillId="0" borderId="47" xfId="100" applyNumberFormat="1" applyBorder="1" applyAlignment="1">
      <alignment horizontal="center"/>
    </xf>
    <xf numFmtId="177" fontId="1" fillId="0" borderId="21" xfId="100" applyNumberFormat="1" applyBorder="1" applyAlignment="1">
      <alignment horizontal="distributed"/>
    </xf>
    <xf numFmtId="177" fontId="1" fillId="0" borderId="23" xfId="100" applyNumberFormat="1" applyBorder="1" applyAlignment="1">
      <alignment horizontal="center"/>
    </xf>
    <xf numFmtId="0" fontId="1" fillId="0" borderId="63" xfId="100" applyBorder="1"/>
    <xf numFmtId="176" fontId="1" fillId="0" borderId="48" xfId="100" applyNumberFormat="1" applyBorder="1"/>
    <xf numFmtId="176" fontId="1" fillId="0" borderId="114" xfId="100" applyNumberFormat="1" applyBorder="1" applyAlignment="1">
      <alignment horizontal="right"/>
    </xf>
    <xf numFmtId="0" fontId="1" fillId="0" borderId="64" xfId="100" applyBorder="1"/>
    <xf numFmtId="176" fontId="1" fillId="0" borderId="29" xfId="100" applyNumberFormat="1" applyBorder="1"/>
    <xf numFmtId="176" fontId="1" fillId="0" borderId="30" xfId="100" applyNumberFormat="1" applyBorder="1" applyAlignment="1">
      <alignment horizontal="right"/>
    </xf>
    <xf numFmtId="176" fontId="1" fillId="0" borderId="115" xfId="100" applyNumberFormat="1" applyBorder="1" applyAlignment="1">
      <alignment horizontal="right"/>
    </xf>
    <xf numFmtId="176" fontId="1" fillId="0" borderId="50" xfId="100" applyNumberFormat="1" applyBorder="1"/>
    <xf numFmtId="38" fontId="1" fillId="0" borderId="51" xfId="65" applyFont="1" applyFill="1" applyBorder="1" applyAlignment="1">
      <alignment horizontal="right"/>
    </xf>
    <xf numFmtId="38" fontId="1" fillId="0" borderId="50" xfId="65" applyFont="1" applyFill="1" applyBorder="1" applyAlignment="1">
      <alignment horizontal="right"/>
    </xf>
    <xf numFmtId="0" fontId="1" fillId="0" borderId="24" xfId="100" applyBorder="1"/>
    <xf numFmtId="176" fontId="1" fillId="0" borderId="24" xfId="100" applyNumberFormat="1" applyBorder="1"/>
    <xf numFmtId="176" fontId="1" fillId="0" borderId="39" xfId="100" applyNumberFormat="1" applyBorder="1" applyAlignment="1">
      <alignment horizontal="right"/>
    </xf>
    <xf numFmtId="176" fontId="1" fillId="0" borderId="13" xfId="100" applyNumberFormat="1" applyBorder="1"/>
    <xf numFmtId="176" fontId="1" fillId="0" borderId="52" xfId="100" applyNumberFormat="1" applyBorder="1"/>
    <xf numFmtId="38" fontId="1" fillId="0" borderId="53" xfId="65" applyFont="1" applyFill="1" applyBorder="1" applyAlignment="1">
      <alignment horizontal="right"/>
    </xf>
    <xf numFmtId="38" fontId="1" fillId="0" borderId="52" xfId="65" applyFont="1" applyFill="1" applyBorder="1" applyAlignment="1">
      <alignment horizontal="right"/>
    </xf>
    <xf numFmtId="176" fontId="1" fillId="0" borderId="61" xfId="100" applyNumberFormat="1" applyBorder="1" applyAlignment="1">
      <alignment horizontal="right"/>
    </xf>
    <xf numFmtId="0" fontId="1" fillId="0" borderId="0" xfId="100" applyAlignment="1">
      <alignment horizontal="distributed"/>
    </xf>
    <xf numFmtId="177" fontId="1" fillId="0" borderId="0" xfId="100" applyNumberFormat="1" applyAlignment="1">
      <alignment horizontal="right"/>
    </xf>
    <xf numFmtId="177" fontId="1" fillId="0" borderId="0" xfId="100" applyNumberFormat="1"/>
    <xf numFmtId="0" fontId="1" fillId="0" borderId="0" xfId="100"/>
    <xf numFmtId="0" fontId="1" fillId="0" borderId="85" xfId="100" applyBorder="1"/>
    <xf numFmtId="0" fontId="1" fillId="0" borderId="0" xfId="100" applyAlignment="1">
      <alignment horizontal="right"/>
    </xf>
    <xf numFmtId="38" fontId="1" fillId="0" borderId="0" xfId="65" applyFont="1" applyFill="1" applyBorder="1" applyAlignment="1">
      <alignment horizontal="right"/>
    </xf>
    <xf numFmtId="177" fontId="1" fillId="0" borderId="0" xfId="98" applyNumberFormat="1"/>
    <xf numFmtId="200" fontId="3" fillId="0" borderId="0" xfId="85" quotePrefix="1" applyNumberFormat="1" applyFont="1"/>
    <xf numFmtId="177" fontId="1" fillId="0" borderId="0" xfId="102" applyNumberFormat="1"/>
    <xf numFmtId="0" fontId="1" fillId="0" borderId="0" xfId="102"/>
    <xf numFmtId="0" fontId="1" fillId="0" borderId="0" xfId="101"/>
    <xf numFmtId="177" fontId="1" fillId="0" borderId="0" xfId="102" applyNumberFormat="1" applyAlignment="1">
      <alignment horizontal="right"/>
    </xf>
    <xf numFmtId="0" fontId="1" fillId="0" borderId="63" xfId="103" applyBorder="1" applyAlignment="1">
      <alignment horizontal="distributed"/>
    </xf>
    <xf numFmtId="0" fontId="1" fillId="0" borderId="64" xfId="103" applyBorder="1" applyAlignment="1">
      <alignment horizontal="distributed"/>
    </xf>
    <xf numFmtId="0" fontId="1" fillId="0" borderId="0" xfId="103" applyAlignment="1">
      <alignment horizontal="distributed"/>
    </xf>
    <xf numFmtId="177" fontId="1" fillId="0" borderId="0" xfId="103" applyNumberFormat="1"/>
    <xf numFmtId="177" fontId="1" fillId="0" borderId="85" xfId="103" applyNumberFormat="1" applyBorder="1"/>
    <xf numFmtId="0" fontId="1" fillId="0" borderId="0" xfId="103"/>
    <xf numFmtId="0" fontId="27" fillId="0" borderId="85" xfId="103" applyFont="1" applyBorder="1"/>
    <xf numFmtId="0" fontId="1" fillId="0" borderId="85" xfId="103" applyBorder="1"/>
    <xf numFmtId="177" fontId="1" fillId="0" borderId="85" xfId="103" quotePrefix="1" applyNumberFormat="1" applyBorder="1" applyAlignment="1">
      <alignment horizontal="right"/>
    </xf>
    <xf numFmtId="0" fontId="26" fillId="0" borderId="0" xfId="103" applyFont="1" applyAlignment="1">
      <alignment vertical="center"/>
    </xf>
    <xf numFmtId="0" fontId="26" fillId="0" borderId="0" xfId="103" applyFont="1"/>
    <xf numFmtId="0" fontId="26" fillId="0" borderId="0" xfId="103" applyFont="1" applyAlignment="1">
      <alignment shrinkToFit="1"/>
    </xf>
    <xf numFmtId="0" fontId="26" fillId="0" borderId="0" xfId="101" applyFont="1" applyAlignment="1">
      <alignment vertical="center"/>
    </xf>
    <xf numFmtId="0" fontId="4" fillId="0" borderId="0" xfId="83" applyFont="1" applyAlignment="1"/>
    <xf numFmtId="0" fontId="4" fillId="0" borderId="0" xfId="83" applyFont="1" applyAlignment="1">
      <alignment shrinkToFit="1"/>
    </xf>
    <xf numFmtId="0" fontId="1" fillId="0" borderId="0" xfId="103" quotePrefix="1"/>
    <xf numFmtId="0" fontId="26" fillId="0" borderId="0" xfId="101" applyFont="1"/>
    <xf numFmtId="177" fontId="1" fillId="0" borderId="0" xfId="101" applyNumberFormat="1"/>
    <xf numFmtId="0" fontId="4" fillId="0" borderId="0" xfId="107" applyFont="1" applyAlignment="1">
      <alignment vertical="center" wrapText="1"/>
    </xf>
    <xf numFmtId="176" fontId="4" fillId="0" borderId="0" xfId="107" applyNumberFormat="1" applyFont="1" applyAlignment="1"/>
    <xf numFmtId="0" fontId="4" fillId="0" borderId="0" xfId="85" applyFont="1"/>
    <xf numFmtId="176" fontId="4" fillId="0" borderId="0" xfId="85" applyNumberFormat="1" applyFont="1"/>
    <xf numFmtId="178" fontId="4" fillId="0" borderId="0" xfId="107" applyNumberFormat="1" applyFont="1" applyAlignment="1">
      <alignment horizontal="right"/>
    </xf>
    <xf numFmtId="0" fontId="4" fillId="0" borderId="0" xfId="107" applyFont="1">
      <alignment vertical="center"/>
    </xf>
    <xf numFmtId="187" fontId="4" fillId="0" borderId="0" xfId="107" quotePrefix="1" applyNumberFormat="1" applyFont="1" applyAlignment="1">
      <alignment horizontal="right"/>
    </xf>
    <xf numFmtId="186" fontId="0" fillId="0" borderId="29" xfId="121" applyNumberFormat="1" applyFont="1" applyBorder="1" applyAlignment="1">
      <alignment horizontal="right"/>
    </xf>
    <xf numFmtId="186" fontId="0" fillId="0" borderId="21" xfId="121" applyNumberFormat="1" applyFont="1" applyBorder="1" applyAlignment="1">
      <alignment horizontal="right"/>
    </xf>
    <xf numFmtId="176" fontId="1" fillId="46" borderId="21" xfId="125" applyNumberFormat="1" applyFill="1" applyBorder="1" applyAlignment="1">
      <alignment horizontal="right"/>
    </xf>
    <xf numFmtId="180" fontId="1" fillId="0" borderId="21" xfId="54" applyNumberFormat="1" applyFont="1" applyFill="1" applyBorder="1" applyAlignment="1">
      <alignment horizontal="right"/>
    </xf>
    <xf numFmtId="176" fontId="1" fillId="0" borderId="21" xfId="125" applyNumberFormat="1" applyBorder="1" applyAlignment="1">
      <alignment horizontal="right"/>
    </xf>
    <xf numFmtId="197" fontId="1" fillId="0" borderId="21" xfId="125" applyNumberFormat="1" applyBorder="1" applyAlignment="1">
      <alignment horizontal="right"/>
    </xf>
    <xf numFmtId="176" fontId="1" fillId="0" borderId="23" xfId="125" applyNumberFormat="1" applyBorder="1" applyAlignment="1">
      <alignment horizontal="right"/>
    </xf>
    <xf numFmtId="177" fontId="0" fillId="0" borderId="21" xfId="124" applyNumberFormat="1" applyFont="1" applyBorder="1" applyAlignment="1">
      <alignment horizontal="right"/>
    </xf>
    <xf numFmtId="180" fontId="1" fillId="0" borderId="12" xfId="54" applyNumberFormat="1" applyFont="1" applyFill="1" applyBorder="1" applyAlignment="1">
      <alignment horizontal="right"/>
    </xf>
    <xf numFmtId="38" fontId="1" fillId="0" borderId="40" xfId="65" applyFont="1" applyBorder="1" applyAlignment="1">
      <alignment horizontal="center"/>
    </xf>
    <xf numFmtId="38" fontId="1" fillId="0" borderId="75" xfId="65" applyFont="1" applyBorder="1" applyAlignment="1"/>
    <xf numFmtId="185" fontId="1" fillId="0" borderId="24" xfId="65" applyNumberFormat="1" applyFont="1" applyFill="1" applyBorder="1" applyAlignment="1"/>
    <xf numFmtId="185" fontId="1" fillId="0" borderId="32" xfId="65" applyNumberFormat="1" applyFont="1" applyFill="1" applyBorder="1" applyAlignment="1"/>
    <xf numFmtId="185" fontId="1" fillId="0" borderId="21" xfId="65" applyNumberFormat="1" applyFont="1" applyFill="1" applyBorder="1" applyAlignment="1"/>
    <xf numFmtId="185" fontId="1" fillId="0" borderId="36" xfId="65" applyNumberFormat="1" applyFont="1" applyFill="1" applyBorder="1" applyAlignment="1"/>
    <xf numFmtId="185" fontId="1" fillId="0" borderId="29" xfId="65" applyNumberFormat="1" applyFont="1" applyFill="1" applyBorder="1" applyAlignment="1"/>
    <xf numFmtId="197" fontId="1" fillId="0" borderId="21" xfId="65" applyNumberFormat="1" applyFont="1" applyFill="1" applyBorder="1" applyAlignment="1"/>
    <xf numFmtId="38" fontId="1" fillId="0" borderId="0" xfId="85" applyNumberFormat="1"/>
    <xf numFmtId="179" fontId="0" fillId="0" borderId="42" xfId="107" applyNumberFormat="1" applyFont="1" applyBorder="1" applyAlignment="1">
      <alignment horizontal="right"/>
    </xf>
    <xf numFmtId="38" fontId="0" fillId="0" borderId="49" xfId="65" applyFont="1" applyFill="1" applyBorder="1" applyAlignment="1"/>
    <xf numFmtId="49" fontId="0" fillId="0" borderId="13" xfId="65" quotePrefix="1" applyNumberFormat="1" applyFont="1" applyFill="1" applyBorder="1" applyAlignment="1">
      <alignment horizontal="right"/>
    </xf>
    <xf numFmtId="38" fontId="0" fillId="0" borderId="31" xfId="65" applyFont="1" applyFill="1" applyBorder="1" applyAlignment="1">
      <alignment horizontal="right"/>
    </xf>
    <xf numFmtId="38" fontId="1" fillId="0" borderId="27" xfId="65" applyFont="1" applyFill="1" applyBorder="1" applyAlignment="1"/>
    <xf numFmtId="38" fontId="1" fillId="0" borderId="30" xfId="65" applyFont="1" applyFill="1" applyBorder="1" applyAlignment="1">
      <alignment horizontal="right"/>
    </xf>
    <xf numFmtId="38" fontId="1" fillId="0" borderId="30" xfId="65" applyFont="1" applyFill="1" applyBorder="1" applyAlignment="1"/>
    <xf numFmtId="38" fontId="1" fillId="0" borderId="23" xfId="65" applyFont="1" applyFill="1" applyBorder="1" applyAlignment="1"/>
    <xf numFmtId="38" fontId="1" fillId="0" borderId="65" xfId="65" applyFont="1" applyFill="1" applyBorder="1" applyAlignment="1"/>
    <xf numFmtId="38" fontId="1" fillId="0" borderId="39" xfId="65" applyFont="1" applyFill="1" applyBorder="1" applyAlignment="1"/>
    <xf numFmtId="38" fontId="1" fillId="0" borderId="30" xfId="65" quotePrefix="1" applyFont="1" applyFill="1" applyBorder="1" applyAlignment="1">
      <alignment horizontal="right"/>
    </xf>
    <xf numFmtId="185" fontId="1" fillId="0" borderId="47" xfId="65" quotePrefix="1" applyNumberFormat="1" applyFont="1" applyFill="1" applyBorder="1" applyAlignment="1">
      <alignment horizontal="right"/>
    </xf>
    <xf numFmtId="180" fontId="1" fillId="0" borderId="26" xfId="54" applyNumberFormat="1" applyFont="1" applyFill="1" applyBorder="1" applyAlignment="1"/>
    <xf numFmtId="180" fontId="1" fillId="0" borderId="37" xfId="54" applyNumberFormat="1" applyFont="1" applyFill="1" applyBorder="1" applyAlignment="1"/>
    <xf numFmtId="188" fontId="1" fillId="0" borderId="172" xfId="136" applyNumberFormat="1" applyBorder="1" applyAlignment="1">
      <alignment horizontal="right" vertical="center"/>
    </xf>
    <xf numFmtId="188" fontId="1" fillId="0" borderId="27" xfId="136" applyNumberFormat="1" applyBorder="1" applyAlignment="1">
      <alignment horizontal="right" vertical="center"/>
    </xf>
    <xf numFmtId="188" fontId="1" fillId="0" borderId="173" xfId="136" applyNumberFormat="1" applyBorder="1" applyAlignment="1">
      <alignment horizontal="right" vertical="center"/>
    </xf>
    <xf numFmtId="188" fontId="1" fillId="0" borderId="174" xfId="136" applyNumberFormat="1" applyBorder="1" applyAlignment="1">
      <alignment horizontal="right" vertical="center"/>
    </xf>
    <xf numFmtId="188" fontId="1" fillId="0" borderId="115" xfId="136" applyNumberFormat="1" applyBorder="1" applyAlignment="1">
      <alignment horizontal="right" vertical="center"/>
    </xf>
    <xf numFmtId="188" fontId="1" fillId="0" borderId="175" xfId="136" applyNumberFormat="1" applyBorder="1" applyAlignment="1">
      <alignment horizontal="right" vertical="center"/>
    </xf>
    <xf numFmtId="188" fontId="1" fillId="0" borderId="61" xfId="136" applyNumberFormat="1" applyBorder="1" applyAlignment="1">
      <alignment horizontal="right" vertical="center"/>
    </xf>
    <xf numFmtId="188" fontId="1" fillId="0" borderId="39" xfId="136" applyNumberFormat="1" applyBorder="1" applyAlignment="1">
      <alignment horizontal="right" vertical="center"/>
    </xf>
    <xf numFmtId="188" fontId="1" fillId="0" borderId="56" xfId="136" applyNumberFormat="1" applyBorder="1" applyAlignment="1">
      <alignment horizontal="right" vertical="center"/>
    </xf>
    <xf numFmtId="188" fontId="1" fillId="0" borderId="56" xfId="88" applyNumberFormat="1" applyBorder="1"/>
    <xf numFmtId="188" fontId="1" fillId="0" borderId="34" xfId="88" applyNumberFormat="1" applyBorder="1"/>
    <xf numFmtId="188" fontId="1" fillId="0" borderId="56" xfId="91" applyNumberFormat="1" applyBorder="1"/>
    <xf numFmtId="188" fontId="1" fillId="0" borderId="21" xfId="91" applyNumberFormat="1" applyBorder="1"/>
    <xf numFmtId="188" fontId="1" fillId="0" borderId="23" xfId="91" applyNumberFormat="1" applyBorder="1"/>
    <xf numFmtId="188" fontId="1" fillId="0" borderId="32" xfId="91" applyNumberFormat="1" applyBorder="1"/>
    <xf numFmtId="188" fontId="1" fillId="0" borderId="65" xfId="91" applyNumberFormat="1" applyBorder="1"/>
    <xf numFmtId="0" fontId="1" fillId="0" borderId="116" xfId="94" applyBorder="1" applyAlignment="1">
      <alignment horizontal="center" shrinkToFit="1"/>
    </xf>
    <xf numFmtId="0" fontId="1" fillId="0" borderId="117" xfId="94" applyBorder="1" applyAlignment="1">
      <alignment horizontal="center" shrinkToFit="1"/>
    </xf>
    <xf numFmtId="195" fontId="1" fillId="0" borderId="24" xfId="97" applyNumberFormat="1" applyBorder="1"/>
    <xf numFmtId="196" fontId="1" fillId="0" borderId="13" xfId="97" applyNumberFormat="1" applyBorder="1"/>
    <xf numFmtId="195" fontId="1" fillId="0" borderId="30" xfId="97" applyNumberFormat="1" applyBorder="1" applyAlignment="1">
      <alignment horizontal="right"/>
    </xf>
    <xf numFmtId="195" fontId="1" fillId="0" borderId="21" xfId="97" applyNumberFormat="1" applyBorder="1"/>
    <xf numFmtId="195" fontId="1" fillId="0" borderId="60" xfId="97" applyNumberFormat="1" applyBorder="1" applyAlignment="1">
      <alignment horizontal="right"/>
    </xf>
    <xf numFmtId="195" fontId="1" fillId="0" borderId="50" xfId="97" applyNumberFormat="1" applyBorder="1"/>
    <xf numFmtId="176" fontId="1" fillId="0" borderId="48" xfId="100" applyNumberFormat="1" applyBorder="1" applyAlignment="1">
      <alignment horizontal="right"/>
    </xf>
    <xf numFmtId="176" fontId="1" fillId="0" borderId="55" xfId="100" applyNumberFormat="1" applyBorder="1" applyAlignment="1">
      <alignment horizontal="right"/>
    </xf>
    <xf numFmtId="176" fontId="1" fillId="0" borderId="29" xfId="100" applyNumberFormat="1" applyBorder="1" applyAlignment="1">
      <alignment horizontal="right"/>
    </xf>
    <xf numFmtId="176" fontId="1" fillId="0" borderId="41" xfId="100" applyNumberFormat="1" applyBorder="1" applyAlignment="1">
      <alignment horizontal="right"/>
    </xf>
    <xf numFmtId="176" fontId="1" fillId="0" borderId="14" xfId="100" applyNumberFormat="1" applyBorder="1" applyAlignment="1">
      <alignment horizontal="right"/>
    </xf>
    <xf numFmtId="176" fontId="1" fillId="0" borderId="15" xfId="100" applyNumberFormat="1" applyBorder="1" applyAlignment="1">
      <alignment horizontal="right"/>
    </xf>
    <xf numFmtId="176" fontId="1" fillId="0" borderId="54" xfId="100" applyNumberFormat="1" applyBorder="1"/>
    <xf numFmtId="176" fontId="1" fillId="0" borderId="54" xfId="100" applyNumberFormat="1" applyBorder="1" applyAlignment="1">
      <alignment horizontal="right"/>
    </xf>
    <xf numFmtId="176" fontId="1" fillId="0" borderId="73" xfId="100" applyNumberFormat="1" applyBorder="1" applyAlignment="1">
      <alignment horizontal="right"/>
    </xf>
    <xf numFmtId="176" fontId="1" fillId="0" borderId="13" xfId="100" applyNumberFormat="1" applyBorder="1" applyAlignment="1">
      <alignment horizontal="right"/>
    </xf>
    <xf numFmtId="176" fontId="1" fillId="0" borderId="11" xfId="100" applyNumberFormat="1" applyBorder="1" applyAlignment="1">
      <alignment horizontal="right"/>
    </xf>
    <xf numFmtId="176" fontId="1" fillId="0" borderId="52" xfId="100" applyNumberFormat="1" applyBorder="1" applyAlignment="1">
      <alignment horizontal="right"/>
    </xf>
    <xf numFmtId="176" fontId="1" fillId="0" borderId="118" xfId="100" applyNumberFormat="1" applyBorder="1" applyAlignment="1">
      <alignment horizontal="right"/>
    </xf>
    <xf numFmtId="176" fontId="1" fillId="0" borderId="50" xfId="100" applyNumberFormat="1" applyBorder="1" applyAlignment="1">
      <alignment horizontal="right"/>
    </xf>
    <xf numFmtId="0" fontId="1" fillId="0" borderId="0" xfId="105"/>
    <xf numFmtId="194" fontId="1" fillId="0" borderId="0" xfId="105" applyNumberFormat="1"/>
    <xf numFmtId="0" fontId="1" fillId="0" borderId="0" xfId="104"/>
    <xf numFmtId="194" fontId="1" fillId="0" borderId="0" xfId="105" applyNumberFormat="1" applyAlignment="1">
      <alignment horizontal="right"/>
    </xf>
    <xf numFmtId="194" fontId="1" fillId="0" borderId="16" xfId="105" applyNumberFormat="1" applyBorder="1" applyAlignment="1">
      <alignment horizontal="right"/>
    </xf>
    <xf numFmtId="194" fontId="4" fillId="0" borderId="13" xfId="105" applyNumberFormat="1" applyFont="1" applyBorder="1" applyAlignment="1">
      <alignment horizontal="center"/>
    </xf>
    <xf numFmtId="194" fontId="4" fillId="0" borderId="40" xfId="105" applyNumberFormat="1" applyFont="1" applyBorder="1" applyAlignment="1">
      <alignment horizontal="center"/>
    </xf>
    <xf numFmtId="194" fontId="4" fillId="0" borderId="21" xfId="105" applyNumberFormat="1" applyFont="1" applyBorder="1" applyAlignment="1">
      <alignment horizontal="center"/>
    </xf>
    <xf numFmtId="0" fontId="4" fillId="0" borderId="13" xfId="105" applyFont="1" applyBorder="1" applyAlignment="1">
      <alignment horizontal="center"/>
    </xf>
    <xf numFmtId="0" fontId="4" fillId="0" borderId="40" xfId="105" applyFont="1" applyBorder="1" applyAlignment="1">
      <alignment horizontal="center"/>
    </xf>
    <xf numFmtId="0" fontId="4" fillId="0" borderId="60" xfId="105" applyFont="1" applyBorder="1" applyAlignment="1">
      <alignment horizontal="center"/>
    </xf>
    <xf numFmtId="0" fontId="1" fillId="0" borderId="119" xfId="105" applyBorder="1"/>
    <xf numFmtId="39" fontId="1" fillId="0" borderId="26" xfId="106" applyNumberFormat="1" applyBorder="1"/>
    <xf numFmtId="182" fontId="1" fillId="0" borderId="26" xfId="106" applyNumberFormat="1" applyBorder="1"/>
    <xf numFmtId="0" fontId="1" fillId="0" borderId="64" xfId="105" applyBorder="1"/>
    <xf numFmtId="39" fontId="1" fillId="0" borderId="29" xfId="106" applyNumberFormat="1" applyBorder="1"/>
    <xf numFmtId="182" fontId="1" fillId="0" borderId="29" xfId="106" applyNumberFormat="1" applyBorder="1"/>
    <xf numFmtId="182" fontId="1" fillId="0" borderId="14" xfId="106" applyNumberFormat="1" applyBorder="1"/>
    <xf numFmtId="182" fontId="1" fillId="0" borderId="13" xfId="106" applyNumberFormat="1" applyBorder="1"/>
    <xf numFmtId="39" fontId="1" fillId="0" borderId="13" xfId="106" applyNumberFormat="1" applyBorder="1"/>
    <xf numFmtId="39" fontId="1" fillId="0" borderId="21" xfId="106" applyNumberFormat="1" applyBorder="1"/>
    <xf numFmtId="182" fontId="1" fillId="0" borderId="120" xfId="106" applyNumberFormat="1" applyBorder="1"/>
    <xf numFmtId="194" fontId="1" fillId="0" borderId="71" xfId="106" applyNumberFormat="1" applyBorder="1"/>
    <xf numFmtId="194" fontId="1" fillId="0" borderId="50" xfId="106" applyNumberFormat="1" applyBorder="1"/>
    <xf numFmtId="182" fontId="1" fillId="0" borderId="48" xfId="106" applyNumberFormat="1" applyBorder="1"/>
    <xf numFmtId="182" fontId="1" fillId="0" borderId="55" xfId="106" applyNumberFormat="1" applyBorder="1"/>
    <xf numFmtId="39" fontId="1" fillId="0" borderId="24" xfId="106" applyNumberFormat="1" applyBorder="1"/>
    <xf numFmtId="182" fontId="1" fillId="0" borderId="37" xfId="106" applyNumberFormat="1" applyBorder="1"/>
    <xf numFmtId="182" fontId="1" fillId="0" borderId="21" xfId="106" applyNumberFormat="1" applyBorder="1"/>
    <xf numFmtId="182" fontId="1" fillId="0" borderId="50" xfId="106" applyNumberFormat="1" applyBorder="1"/>
    <xf numFmtId="182" fontId="1" fillId="0" borderId="51" xfId="106" applyNumberFormat="1" applyBorder="1"/>
    <xf numFmtId="194" fontId="1" fillId="0" borderId="32" xfId="106" applyNumberFormat="1" applyBorder="1"/>
    <xf numFmtId="182" fontId="1" fillId="0" borderId="74" xfId="106" applyNumberFormat="1" applyBorder="1"/>
    <xf numFmtId="182" fontId="1" fillId="0" borderId="121" xfId="106" applyNumberFormat="1" applyBorder="1"/>
    <xf numFmtId="0" fontId="1" fillId="0" borderId="0" xfId="105" applyAlignment="1">
      <alignment horizontal="center"/>
    </xf>
    <xf numFmtId="194" fontId="1" fillId="0" borderId="85" xfId="105" applyNumberFormat="1" applyBorder="1"/>
    <xf numFmtId="194" fontId="1" fillId="0" borderId="0" xfId="105" quotePrefix="1" applyNumberFormat="1" applyAlignment="1">
      <alignment horizontal="right"/>
    </xf>
    <xf numFmtId="194" fontId="1" fillId="0" borderId="0" xfId="104" applyNumberFormat="1"/>
    <xf numFmtId="185" fontId="1" fillId="0" borderId="13" xfId="128" applyNumberFormat="1" applyBorder="1"/>
    <xf numFmtId="185" fontId="1" fillId="0" borderId="14" xfId="128" applyNumberFormat="1" applyBorder="1"/>
    <xf numFmtId="0" fontId="1" fillId="0" borderId="122" xfId="128" applyBorder="1" applyAlignment="1">
      <alignment horizontal="center"/>
    </xf>
    <xf numFmtId="0" fontId="0" fillId="0" borderId="0" xfId="105" applyFont="1"/>
    <xf numFmtId="38" fontId="1" fillId="0" borderId="29" xfId="65" applyFont="1" applyFill="1" applyBorder="1" applyAlignment="1">
      <alignment horizontal="center"/>
    </xf>
    <xf numFmtId="0" fontId="1" fillId="0" borderId="0" xfId="130"/>
    <xf numFmtId="178" fontId="1" fillId="0" borderId="0" xfId="130" applyNumberFormat="1"/>
    <xf numFmtId="0" fontId="1" fillId="0" borderId="0" xfId="131"/>
    <xf numFmtId="0" fontId="1" fillId="0" borderId="0" xfId="129"/>
    <xf numFmtId="178" fontId="1" fillId="0" borderId="0" xfId="130" applyNumberFormat="1" applyAlignment="1">
      <alignment horizontal="right"/>
    </xf>
    <xf numFmtId="0" fontId="1" fillId="0" borderId="119" xfId="130" applyBorder="1"/>
    <xf numFmtId="0" fontId="1" fillId="0" borderId="64" xfId="130" applyBorder="1"/>
    <xf numFmtId="38" fontId="1" fillId="0" borderId="123" xfId="65" applyFont="1" applyFill="1" applyBorder="1" applyAlignment="1"/>
    <xf numFmtId="0" fontId="1" fillId="0" borderId="93" xfId="130" applyBorder="1"/>
    <xf numFmtId="0" fontId="1" fillId="0" borderId="37" xfId="130" applyBorder="1"/>
    <xf numFmtId="0" fontId="1" fillId="0" borderId="92" xfId="130" applyBorder="1"/>
    <xf numFmtId="0" fontId="1" fillId="0" borderId="0" xfId="131" applyAlignment="1">
      <alignment wrapText="1"/>
    </xf>
    <xf numFmtId="0" fontId="1" fillId="0" borderId="41" xfId="130" applyBorder="1"/>
    <xf numFmtId="0" fontId="1" fillId="0" borderId="18" xfId="130" applyBorder="1"/>
    <xf numFmtId="0" fontId="1" fillId="0" borderId="43" xfId="130" applyBorder="1"/>
    <xf numFmtId="0" fontId="1" fillId="0" borderId="29" xfId="130" applyBorder="1"/>
    <xf numFmtId="0" fontId="4" fillId="0" borderId="13" xfId="130" applyFont="1" applyBorder="1"/>
    <xf numFmtId="0" fontId="4" fillId="0" borderId="93" xfId="130" applyFont="1" applyBorder="1"/>
    <xf numFmtId="0" fontId="1" fillId="0" borderId="21" xfId="130" applyBorder="1"/>
    <xf numFmtId="0" fontId="1" fillId="0" borderId="95" xfId="130" applyBorder="1"/>
    <xf numFmtId="0" fontId="1" fillId="0" borderId="24" xfId="130" applyBorder="1"/>
    <xf numFmtId="0" fontId="1" fillId="0" borderId="105" xfId="130" applyBorder="1"/>
    <xf numFmtId="178" fontId="1" fillId="0" borderId="24" xfId="65" applyNumberFormat="1" applyFont="1" applyFill="1" applyBorder="1" applyAlignment="1">
      <alignment horizontal="right"/>
    </xf>
    <xf numFmtId="0" fontId="1" fillId="0" borderId="46" xfId="130" applyBorder="1"/>
    <xf numFmtId="0" fontId="1" fillId="0" borderId="124" xfId="130" applyBorder="1"/>
    <xf numFmtId="178" fontId="1" fillId="0" borderId="46" xfId="65" applyNumberFormat="1" applyFont="1" applyFill="1" applyBorder="1" applyAlignment="1"/>
    <xf numFmtId="178" fontId="1" fillId="0" borderId="54" xfId="65" applyNumberFormat="1" applyFont="1" applyFill="1" applyBorder="1" applyAlignment="1"/>
    <xf numFmtId="178" fontId="1" fillId="0" borderId="29" xfId="65" applyNumberFormat="1" applyFont="1" applyFill="1" applyBorder="1" applyAlignment="1"/>
    <xf numFmtId="0" fontId="27" fillId="0" borderId="41" xfId="130" applyFont="1" applyBorder="1" applyAlignment="1">
      <alignment vertical="center"/>
    </xf>
    <xf numFmtId="0" fontId="1" fillId="0" borderId="125" xfId="130" applyBorder="1"/>
    <xf numFmtId="0" fontId="1" fillId="0" borderId="13" xfId="130" applyBorder="1"/>
    <xf numFmtId="178" fontId="1" fillId="0" borderId="0" xfId="129" applyNumberFormat="1"/>
    <xf numFmtId="0" fontId="1" fillId="0" borderId="15" xfId="121" applyBorder="1" applyAlignment="1">
      <alignment horizontal="center"/>
    </xf>
    <xf numFmtId="0" fontId="1" fillId="0" borderId="0" xfId="120"/>
    <xf numFmtId="199" fontId="30" fillId="0" borderId="25" xfId="107" applyNumberFormat="1" applyFont="1" applyBorder="1" applyAlignment="1">
      <alignment horizontal="right" vertical="center"/>
    </xf>
    <xf numFmtId="199" fontId="30" fillId="0" borderId="24" xfId="107" applyNumberFormat="1" applyFont="1" applyBorder="1" applyAlignment="1">
      <alignment horizontal="right" vertical="center"/>
    </xf>
    <xf numFmtId="199" fontId="30" fillId="0" borderId="56" xfId="107" applyNumberFormat="1" applyFont="1" applyBorder="1" applyAlignment="1">
      <alignment horizontal="right" vertical="center"/>
    </xf>
    <xf numFmtId="199" fontId="30" fillId="0" borderId="31" xfId="107" applyNumberFormat="1" applyFont="1" applyBorder="1" applyAlignment="1">
      <alignment horizontal="right" vertical="center"/>
    </xf>
    <xf numFmtId="199" fontId="30" fillId="0" borderId="29" xfId="107" applyNumberFormat="1" applyFont="1" applyBorder="1" applyAlignment="1">
      <alignment horizontal="right" vertical="center"/>
    </xf>
    <xf numFmtId="199" fontId="30" fillId="0" borderId="126" xfId="107" applyNumberFormat="1" applyFont="1" applyBorder="1" applyAlignment="1">
      <alignment horizontal="right" vertical="center"/>
    </xf>
    <xf numFmtId="199" fontId="30" fillId="0" borderId="21" xfId="107" applyNumberFormat="1" applyFont="1" applyBorder="1" applyAlignment="1">
      <alignment horizontal="right" vertical="center"/>
    </xf>
    <xf numFmtId="199" fontId="30" fillId="0" borderId="127" xfId="107" applyNumberFormat="1" applyFont="1" applyBorder="1" applyAlignment="1">
      <alignment horizontal="right" vertical="center"/>
    </xf>
    <xf numFmtId="199" fontId="30" fillId="0" borderId="33" xfId="107" applyNumberFormat="1" applyFont="1" applyBorder="1" applyAlignment="1">
      <alignment horizontal="right" vertical="center"/>
    </xf>
    <xf numFmtId="199" fontId="30" fillId="0" borderId="61" xfId="107" applyNumberFormat="1" applyFont="1" applyBorder="1" applyAlignment="1">
      <alignment horizontal="right" vertical="center"/>
    </xf>
    <xf numFmtId="201" fontId="1" fillId="0" borderId="14" xfId="65" applyNumberFormat="1" applyFont="1" applyFill="1" applyBorder="1" applyAlignment="1"/>
    <xf numFmtId="201" fontId="1" fillId="0" borderId="21" xfId="65" applyNumberFormat="1" applyFont="1" applyFill="1" applyBorder="1" applyAlignment="1"/>
    <xf numFmtId="201" fontId="1" fillId="0" borderId="50" xfId="65" applyNumberFormat="1" applyFont="1" applyFill="1" applyBorder="1" applyAlignment="1"/>
    <xf numFmtId="0" fontId="0" fillId="0" borderId="0" xfId="97" applyFont="1"/>
    <xf numFmtId="187" fontId="1" fillId="0" borderId="47" xfId="107" applyNumberFormat="1" applyBorder="1" applyAlignment="1">
      <alignment horizontal="center"/>
    </xf>
    <xf numFmtId="191" fontId="1" fillId="0" borderId="69" xfId="107" applyNumberFormat="1" applyBorder="1" applyAlignment="1"/>
    <xf numFmtId="191" fontId="1" fillId="0" borderId="72" xfId="107" applyNumberFormat="1" applyBorder="1" applyAlignment="1"/>
    <xf numFmtId="38" fontId="1" fillId="0" borderId="54" xfId="107" applyNumberFormat="1" applyBorder="1" applyAlignment="1">
      <alignment horizontal="center"/>
    </xf>
    <xf numFmtId="194" fontId="4" fillId="0" borderId="120" xfId="105" applyNumberFormat="1" applyFont="1" applyBorder="1" applyAlignment="1">
      <alignment horizontal="center"/>
    </xf>
    <xf numFmtId="39" fontId="1" fillId="0" borderId="109" xfId="106" applyNumberFormat="1" applyBorder="1"/>
    <xf numFmtId="39" fontId="1" fillId="0" borderId="78" xfId="106" applyNumberFormat="1" applyBorder="1"/>
    <xf numFmtId="39" fontId="1" fillId="0" borderId="106" xfId="106" applyNumberFormat="1" applyBorder="1"/>
    <xf numFmtId="194" fontId="1" fillId="0" borderId="77" xfId="106" applyNumberFormat="1" applyBorder="1"/>
    <xf numFmtId="39" fontId="1" fillId="0" borderId="42" xfId="106" applyNumberFormat="1" applyBorder="1"/>
    <xf numFmtId="194" fontId="1" fillId="0" borderId="16" xfId="106" applyNumberFormat="1" applyBorder="1"/>
    <xf numFmtId="194" fontId="4" fillId="0" borderId="60" xfId="105" applyNumberFormat="1" applyFont="1" applyBorder="1" applyAlignment="1">
      <alignment horizontal="center"/>
    </xf>
    <xf numFmtId="0" fontId="4" fillId="0" borderId="11" xfId="105" applyFont="1" applyBorder="1" applyAlignment="1">
      <alignment horizontal="center"/>
    </xf>
    <xf numFmtId="182" fontId="1" fillId="0" borderId="109" xfId="106" applyNumberFormat="1" applyBorder="1"/>
    <xf numFmtId="182" fontId="1" fillId="0" borderId="78" xfId="106" applyNumberFormat="1" applyBorder="1"/>
    <xf numFmtId="182" fontId="1" fillId="0" borderId="0" xfId="106" applyNumberFormat="1"/>
    <xf numFmtId="182" fontId="1" fillId="0" borderId="70" xfId="106" applyNumberFormat="1" applyBorder="1"/>
    <xf numFmtId="182" fontId="1" fillId="0" borderId="128" xfId="106" applyNumberFormat="1" applyBorder="1"/>
    <xf numFmtId="182" fontId="1" fillId="0" borderId="106" xfId="106" applyNumberFormat="1" applyBorder="1"/>
    <xf numFmtId="182" fontId="1" fillId="0" borderId="77" xfId="106" applyNumberFormat="1" applyBorder="1"/>
    <xf numFmtId="182" fontId="1" fillId="0" borderId="75" xfId="106" applyNumberFormat="1" applyBorder="1"/>
    <xf numFmtId="187" fontId="1" fillId="0" borderId="23" xfId="124" applyNumberFormat="1" applyBorder="1" applyAlignment="1">
      <alignment horizontal="center"/>
    </xf>
    <xf numFmtId="38" fontId="1" fillId="0" borderId="40" xfId="65" applyFont="1" applyFill="1" applyBorder="1" applyAlignment="1">
      <alignment horizontal="center"/>
    </xf>
    <xf numFmtId="38" fontId="1" fillId="0" borderId="30" xfId="65" applyFont="1" applyBorder="1" applyAlignment="1"/>
    <xf numFmtId="38" fontId="1" fillId="0" borderId="23" xfId="65" applyFont="1" applyBorder="1" applyAlignment="1"/>
    <xf numFmtId="38" fontId="1" fillId="0" borderId="65" xfId="65" applyFont="1" applyBorder="1" applyAlignment="1"/>
    <xf numFmtId="38" fontId="1" fillId="0" borderId="39" xfId="65" applyFont="1" applyBorder="1" applyAlignment="1"/>
    <xf numFmtId="38" fontId="1" fillId="0" borderId="104" xfId="65" applyFont="1" applyFill="1" applyBorder="1" applyAlignment="1"/>
    <xf numFmtId="38" fontId="0" fillId="0" borderId="14" xfId="65" applyFont="1" applyFill="1" applyBorder="1" applyAlignment="1">
      <alignment horizontal="right"/>
    </xf>
    <xf numFmtId="185" fontId="0" fillId="0" borderId="29" xfId="65" applyNumberFormat="1" applyFont="1" applyFill="1" applyBorder="1" applyAlignment="1">
      <alignment horizontal="right"/>
    </xf>
    <xf numFmtId="187" fontId="1" fillId="0" borderId="23" xfId="65" quotePrefix="1" applyNumberFormat="1" applyFont="1" applyFill="1" applyBorder="1" applyAlignment="1">
      <alignment horizontal="right"/>
    </xf>
    <xf numFmtId="197" fontId="1" fillId="0" borderId="59" xfId="65" applyNumberFormat="1" applyFont="1" applyFill="1" applyBorder="1" applyAlignment="1"/>
    <xf numFmtId="192" fontId="1" fillId="0" borderId="27" xfId="106" applyNumberFormat="1" applyBorder="1" applyAlignment="1">
      <alignment shrinkToFit="1"/>
    </xf>
    <xf numFmtId="192" fontId="1" fillId="0" borderId="30" xfId="106" applyNumberFormat="1" applyBorder="1" applyAlignment="1">
      <alignment shrinkToFit="1"/>
    </xf>
    <xf numFmtId="192" fontId="1" fillId="0" borderId="23" xfId="106" applyNumberFormat="1" applyBorder="1" applyAlignment="1">
      <alignment shrinkToFit="1"/>
    </xf>
    <xf numFmtId="192" fontId="1" fillId="0" borderId="61" xfId="106" applyNumberFormat="1" applyBorder="1" applyAlignment="1">
      <alignment shrinkToFit="1"/>
    </xf>
    <xf numFmtId="192" fontId="1" fillId="0" borderId="56" xfId="106" applyNumberFormat="1" applyBorder="1" applyAlignment="1">
      <alignment shrinkToFit="1"/>
    </xf>
    <xf numFmtId="192" fontId="1" fillId="0" borderId="65" xfId="106" applyNumberFormat="1" applyBorder="1" applyAlignment="1">
      <alignment shrinkToFit="1"/>
    </xf>
    <xf numFmtId="192" fontId="1" fillId="0" borderId="115" xfId="106" applyNumberFormat="1" applyBorder="1" applyAlignment="1">
      <alignment shrinkToFit="1"/>
    </xf>
    <xf numFmtId="192" fontId="1" fillId="0" borderId="60" xfId="106" applyNumberFormat="1" applyBorder="1" applyAlignment="1">
      <alignment shrinkToFit="1"/>
    </xf>
    <xf numFmtId="192" fontId="1" fillId="0" borderId="114" xfId="106" applyNumberFormat="1" applyBorder="1" applyAlignment="1">
      <alignment shrinkToFit="1"/>
    </xf>
    <xf numFmtId="192" fontId="1" fillId="0" borderId="39" xfId="106" applyNumberFormat="1" applyBorder="1" applyAlignment="1">
      <alignment shrinkToFit="1"/>
    </xf>
    <xf numFmtId="192" fontId="1" fillId="0" borderId="129" xfId="106" applyNumberFormat="1" applyBorder="1" applyAlignment="1">
      <alignment shrinkToFit="1"/>
    </xf>
    <xf numFmtId="176" fontId="1" fillId="46" borderId="41" xfId="125" applyNumberFormat="1" applyFill="1" applyBorder="1" applyAlignment="1">
      <alignment horizontal="right"/>
    </xf>
    <xf numFmtId="0" fontId="0" fillId="0" borderId="117" xfId="130" applyFont="1" applyBorder="1" applyAlignment="1">
      <alignment horizontal="center"/>
    </xf>
    <xf numFmtId="0" fontId="31" fillId="0" borderId="59" xfId="103" applyFont="1" applyBorder="1" applyAlignment="1">
      <alignment horizontal="center"/>
    </xf>
    <xf numFmtId="0" fontId="31" fillId="0" borderId="21" xfId="103" applyFont="1" applyBorder="1" applyAlignment="1">
      <alignment horizontal="center"/>
    </xf>
    <xf numFmtId="0" fontId="31" fillId="0" borderId="106" xfId="103" applyFont="1" applyBorder="1" applyAlignment="1">
      <alignment horizontal="center"/>
    </xf>
    <xf numFmtId="177" fontId="1" fillId="0" borderId="48" xfId="103" applyNumberFormat="1" applyBorder="1"/>
    <xf numFmtId="177" fontId="1" fillId="0" borderId="55" xfId="103" applyNumberFormat="1" applyBorder="1"/>
    <xf numFmtId="38" fontId="1" fillId="0" borderId="41" xfId="103" applyNumberFormat="1" applyBorder="1" applyAlignment="1">
      <alignment horizontal="right"/>
    </xf>
    <xf numFmtId="177" fontId="1" fillId="0" borderId="29" xfId="103" applyNumberFormat="1" applyBorder="1" applyAlignment="1">
      <alignment horizontal="right"/>
    </xf>
    <xf numFmtId="177" fontId="1" fillId="0" borderId="41" xfId="103" applyNumberFormat="1" applyBorder="1" applyAlignment="1">
      <alignment horizontal="right"/>
    </xf>
    <xf numFmtId="177" fontId="1" fillId="0" borderId="29" xfId="103" applyNumberFormat="1" applyBorder="1"/>
    <xf numFmtId="177" fontId="1" fillId="0" borderId="41" xfId="103" applyNumberFormat="1" applyBorder="1"/>
    <xf numFmtId="38" fontId="1" fillId="0" borderId="11" xfId="103" applyNumberFormat="1" applyBorder="1" applyAlignment="1">
      <alignment horizontal="right"/>
    </xf>
    <xf numFmtId="177" fontId="1" fillId="0" borderId="13" xfId="103" applyNumberFormat="1" applyBorder="1" applyAlignment="1">
      <alignment horizontal="right"/>
    </xf>
    <xf numFmtId="177" fontId="1" fillId="0" borderId="11" xfId="103" applyNumberFormat="1" applyBorder="1" applyAlignment="1">
      <alignment horizontal="right"/>
    </xf>
    <xf numFmtId="37" fontId="1" fillId="0" borderId="41" xfId="103" applyNumberFormat="1" applyBorder="1" applyAlignment="1">
      <alignment horizontal="right"/>
    </xf>
    <xf numFmtId="177" fontId="1" fillId="0" borderId="47" xfId="103" applyNumberFormat="1" applyBorder="1" applyAlignment="1">
      <alignment horizontal="right"/>
    </xf>
    <xf numFmtId="177" fontId="1" fillId="0" borderId="21" xfId="103" applyNumberFormat="1" applyBorder="1" applyAlignment="1">
      <alignment horizontal="right"/>
    </xf>
    <xf numFmtId="37" fontId="1" fillId="0" borderId="47" xfId="103" applyNumberFormat="1" applyBorder="1" applyAlignment="1">
      <alignment horizontal="right"/>
    </xf>
    <xf numFmtId="38" fontId="31" fillId="0" borderId="33" xfId="65" applyFont="1" applyFill="1" applyBorder="1" applyAlignment="1"/>
    <xf numFmtId="177" fontId="31" fillId="0" borderId="32" xfId="103" applyNumberFormat="1" applyFont="1" applyBorder="1"/>
    <xf numFmtId="38" fontId="31" fillId="0" borderId="32" xfId="65" applyFont="1" applyFill="1" applyBorder="1" applyAlignment="1"/>
    <xf numFmtId="188" fontId="1" fillId="0" borderId="69" xfId="136" applyNumberFormat="1" applyBorder="1" applyAlignment="1">
      <alignment horizontal="right" vertical="center"/>
    </xf>
    <xf numFmtId="188" fontId="1" fillId="0" borderId="11" xfId="136" applyNumberFormat="1" applyBorder="1" applyAlignment="1">
      <alignment horizontal="right" vertical="center"/>
    </xf>
    <xf numFmtId="188" fontId="1" fillId="0" borderId="41" xfId="136" applyNumberFormat="1" applyBorder="1" applyAlignment="1">
      <alignment horizontal="right" vertical="center"/>
    </xf>
    <xf numFmtId="38" fontId="1" fillId="0" borderId="31" xfId="136" applyNumberFormat="1" applyBorder="1" applyAlignment="1">
      <alignment horizontal="right"/>
    </xf>
    <xf numFmtId="188" fontId="1" fillId="0" borderId="15" xfId="136" applyNumberFormat="1" applyBorder="1" applyAlignment="1">
      <alignment horizontal="right" vertical="center"/>
    </xf>
    <xf numFmtId="188" fontId="1" fillId="0" borderId="71" xfId="136" applyNumberFormat="1" applyBorder="1" applyAlignment="1">
      <alignment horizontal="right" vertical="center"/>
    </xf>
    <xf numFmtId="188" fontId="1" fillId="0" borderId="43" xfId="91" applyNumberFormat="1" applyBorder="1"/>
    <xf numFmtId="188" fontId="1" fillId="0" borderId="47" xfId="91" applyNumberFormat="1" applyBorder="1"/>
    <xf numFmtId="188" fontId="1" fillId="0" borderId="45" xfId="91" applyNumberFormat="1" applyBorder="1"/>
    <xf numFmtId="188" fontId="1" fillId="0" borderId="69" xfId="94" applyNumberFormat="1" applyBorder="1"/>
    <xf numFmtId="192" fontId="1" fillId="0" borderId="41" xfId="94" applyNumberFormat="1" applyBorder="1"/>
    <xf numFmtId="192" fontId="1" fillId="0" borderId="72" xfId="94" applyNumberFormat="1" applyBorder="1"/>
    <xf numFmtId="188" fontId="1" fillId="0" borderId="130" xfId="94" applyNumberFormat="1" applyBorder="1"/>
    <xf numFmtId="192" fontId="1" fillId="0" borderId="131" xfId="94" applyNumberFormat="1" applyBorder="1"/>
    <xf numFmtId="192" fontId="1" fillId="0" borderId="132" xfId="94" applyNumberFormat="1" applyBorder="1"/>
    <xf numFmtId="0" fontId="0" fillId="0" borderId="68" xfId="94" applyFont="1" applyBorder="1" applyAlignment="1">
      <alignment horizontal="center" shrinkToFit="1"/>
    </xf>
    <xf numFmtId="0" fontId="31" fillId="0" borderId="94" xfId="103" applyFont="1" applyBorder="1" applyAlignment="1">
      <alignment horizontal="center"/>
    </xf>
    <xf numFmtId="177" fontId="1" fillId="0" borderId="27" xfId="103" applyNumberFormat="1" applyBorder="1"/>
    <xf numFmtId="177" fontId="1" fillId="0" borderId="30" xfId="103" applyNumberFormat="1" applyBorder="1"/>
    <xf numFmtId="177" fontId="1" fillId="0" borderId="60" xfId="103" applyNumberFormat="1" applyBorder="1" applyAlignment="1">
      <alignment horizontal="right"/>
    </xf>
    <xf numFmtId="177" fontId="1" fillId="0" borderId="30" xfId="103" applyNumberFormat="1" applyBorder="1" applyAlignment="1">
      <alignment horizontal="right"/>
    </xf>
    <xf numFmtId="177" fontId="1" fillId="0" borderId="23" xfId="103" applyNumberFormat="1" applyBorder="1" applyAlignment="1">
      <alignment horizontal="right"/>
    </xf>
    <xf numFmtId="177" fontId="31" fillId="0" borderId="65" xfId="103" applyNumberFormat="1" applyFont="1" applyBorder="1"/>
    <xf numFmtId="38" fontId="1" fillId="47" borderId="130" xfId="65" applyFont="1" applyFill="1" applyBorder="1" applyAlignment="1"/>
    <xf numFmtId="38" fontId="1" fillId="47" borderId="131" xfId="65" applyFont="1" applyFill="1" applyBorder="1" applyAlignment="1"/>
    <xf numFmtId="38" fontId="1" fillId="47" borderId="123" xfId="65" applyFont="1" applyFill="1" applyBorder="1" applyAlignment="1"/>
    <xf numFmtId="38" fontId="1" fillId="47" borderId="133" xfId="65" applyFont="1" applyFill="1" applyBorder="1" applyAlignment="1"/>
    <xf numFmtId="38" fontId="1" fillId="47" borderId="134" xfId="65" applyFont="1" applyFill="1" applyBorder="1" applyAlignment="1"/>
    <xf numFmtId="38" fontId="1" fillId="47" borderId="30" xfId="65" applyFont="1" applyFill="1" applyBorder="1" applyAlignment="1">
      <alignment horizontal="center"/>
    </xf>
    <xf numFmtId="38" fontId="1" fillId="47" borderId="94" xfId="65" applyFont="1" applyFill="1" applyBorder="1" applyAlignment="1"/>
    <xf numFmtId="38" fontId="1" fillId="47" borderId="135" xfId="65" applyFont="1" applyFill="1" applyBorder="1" applyAlignment="1"/>
    <xf numFmtId="38" fontId="1" fillId="47" borderId="136" xfId="65" applyFont="1" applyFill="1" applyBorder="1" applyAlignment="1"/>
    <xf numFmtId="38" fontId="1" fillId="47" borderId="137" xfId="65" applyFont="1" applyFill="1" applyBorder="1" applyAlignment="1"/>
    <xf numFmtId="178" fontId="1" fillId="47" borderId="135" xfId="65" applyNumberFormat="1" applyFont="1" applyFill="1" applyBorder="1" applyAlignment="1">
      <alignment horizontal="right"/>
    </xf>
    <xf numFmtId="178" fontId="1" fillId="47" borderId="132" xfId="65" applyNumberFormat="1" applyFont="1" applyFill="1" applyBorder="1" applyAlignment="1"/>
    <xf numFmtId="178" fontId="1" fillId="47" borderId="138" xfId="65" applyNumberFormat="1" applyFont="1" applyFill="1" applyBorder="1" applyAlignment="1"/>
    <xf numFmtId="178" fontId="1" fillId="47" borderId="131" xfId="65" applyNumberFormat="1" applyFont="1" applyFill="1" applyBorder="1" applyAlignment="1"/>
    <xf numFmtId="178" fontId="1" fillId="47" borderId="139" xfId="65" applyNumberFormat="1" applyFont="1" applyFill="1" applyBorder="1" applyAlignment="1"/>
    <xf numFmtId="179" fontId="1" fillId="47" borderId="139" xfId="65" applyNumberFormat="1" applyFont="1" applyFill="1" applyBorder="1" applyAlignment="1"/>
    <xf numFmtId="178" fontId="1" fillId="47" borderId="94" xfId="65" applyNumberFormat="1" applyFont="1" applyFill="1" applyBorder="1" applyAlignment="1"/>
    <xf numFmtId="0" fontId="0" fillId="0" borderId="0" xfId="101" applyFont="1"/>
    <xf numFmtId="177" fontId="32" fillId="0" borderId="29" xfId="103" applyNumberFormat="1" applyFont="1" applyBorder="1" applyAlignment="1">
      <alignment horizontal="right"/>
    </xf>
    <xf numFmtId="177" fontId="32" fillId="0" borderId="41" xfId="103" applyNumberFormat="1" applyFont="1" applyBorder="1" applyAlignment="1">
      <alignment horizontal="right"/>
    </xf>
    <xf numFmtId="177" fontId="32" fillId="0" borderId="30" xfId="103" applyNumberFormat="1" applyFont="1" applyBorder="1" applyAlignment="1">
      <alignment horizontal="right"/>
    </xf>
    <xf numFmtId="49" fontId="1" fillId="0" borderId="99" xfId="107" applyNumberFormat="1" applyBorder="1" applyAlignment="1">
      <alignment horizontal="right"/>
    </xf>
    <xf numFmtId="0" fontId="4" fillId="0" borderId="0" xfId="107" applyFont="1" applyAlignment="1">
      <alignment vertical="center" wrapText="1"/>
    </xf>
    <xf numFmtId="187" fontId="1" fillId="0" borderId="16" xfId="107" applyNumberFormat="1" applyBorder="1" applyAlignment="1">
      <alignment horizontal="right"/>
    </xf>
    <xf numFmtId="0" fontId="1" fillId="0" borderId="140" xfId="107" applyBorder="1" applyAlignment="1">
      <alignment horizontal="center" vertical="center"/>
    </xf>
    <xf numFmtId="0" fontId="1" fillId="0" borderId="141" xfId="107" applyBorder="1" applyAlignment="1">
      <alignment horizontal="center" vertical="center"/>
    </xf>
    <xf numFmtId="0" fontId="0" fillId="0" borderId="142" xfId="107" applyFont="1" applyBorder="1" applyAlignment="1">
      <alignment horizontal="center"/>
    </xf>
    <xf numFmtId="0" fontId="1" fillId="0" borderId="104" xfId="107" applyBorder="1" applyAlignment="1">
      <alignment horizontal="center"/>
    </xf>
    <xf numFmtId="0" fontId="0" fillId="0" borderId="38" xfId="107" applyFont="1" applyBorder="1" applyAlignment="1">
      <alignment horizontal="center"/>
    </xf>
    <xf numFmtId="0" fontId="1" fillId="0" borderId="128" xfId="107" applyBorder="1" applyAlignment="1">
      <alignment horizontal="center"/>
    </xf>
    <xf numFmtId="0" fontId="1" fillId="0" borderId="134" xfId="107" applyBorder="1" applyAlignment="1">
      <alignment horizontal="center"/>
    </xf>
    <xf numFmtId="0" fontId="1" fillId="0" borderId="143" xfId="117" applyBorder="1" applyAlignment="1">
      <alignment vertical="distributed" textRotation="255"/>
    </xf>
    <xf numFmtId="0" fontId="1" fillId="0" borderId="100" xfId="117" applyBorder="1" applyAlignment="1">
      <alignment vertical="distributed" textRotation="255"/>
    </xf>
    <xf numFmtId="0" fontId="1" fillId="0" borderId="144" xfId="117" applyBorder="1" applyAlignment="1">
      <alignment vertical="distributed" textRotation="255"/>
    </xf>
    <xf numFmtId="0" fontId="1" fillId="0" borderId="48" xfId="117" applyBorder="1" applyAlignment="1">
      <alignment vertical="distributed" textRotation="255"/>
    </xf>
    <xf numFmtId="0" fontId="1" fillId="0" borderId="14" xfId="117" applyBorder="1" applyAlignment="1">
      <alignment vertical="distributed" textRotation="255"/>
    </xf>
    <xf numFmtId="0" fontId="1" fillId="0" borderId="32" xfId="117" applyBorder="1" applyAlignment="1">
      <alignment vertical="distributed" textRotation="255"/>
    </xf>
    <xf numFmtId="0" fontId="1" fillId="0" borderId="14" xfId="117" applyBorder="1" applyAlignment="1">
      <alignment horizontal="center" vertical="distributed" textRotation="255"/>
    </xf>
    <xf numFmtId="0" fontId="1" fillId="0" borderId="50" xfId="117" applyBorder="1" applyAlignment="1">
      <alignment horizontal="center"/>
    </xf>
    <xf numFmtId="0" fontId="1" fillId="0" borderId="89" xfId="117" applyBorder="1" applyAlignment="1">
      <alignment horizontal="center"/>
    </xf>
    <xf numFmtId="0" fontId="1" fillId="0" borderId="75" xfId="107" applyBorder="1" applyAlignment="1">
      <alignment horizontal="right" vertical="center"/>
    </xf>
    <xf numFmtId="0" fontId="1" fillId="0" borderId="108" xfId="117" applyBorder="1" applyAlignment="1">
      <alignment vertical="center" textRotation="255"/>
    </xf>
    <xf numFmtId="0" fontId="1" fillId="0" borderId="100" xfId="117" applyBorder="1" applyAlignment="1">
      <alignment vertical="center" textRotation="255"/>
    </xf>
    <xf numFmtId="0" fontId="1" fillId="0" borderId="144" xfId="117" applyBorder="1" applyAlignment="1">
      <alignment vertical="center" textRotation="255"/>
    </xf>
    <xf numFmtId="0" fontId="1" fillId="0" borderId="71" xfId="117" applyBorder="1" applyAlignment="1">
      <alignment horizontal="center"/>
    </xf>
    <xf numFmtId="0" fontId="1" fillId="0" borderId="145" xfId="107" applyBorder="1" applyAlignment="1">
      <alignment horizontal="center"/>
    </xf>
    <xf numFmtId="0" fontId="1" fillId="0" borderId="16" xfId="107" applyBorder="1" applyAlignment="1">
      <alignment horizontal="right" vertical="center"/>
    </xf>
    <xf numFmtId="0" fontId="1" fillId="0" borderId="103" xfId="117" applyBorder="1" applyAlignment="1">
      <alignment horizontal="center" vertical="center"/>
    </xf>
    <xf numFmtId="0" fontId="1" fillId="0" borderId="37" xfId="117" applyBorder="1" applyAlignment="1">
      <alignment horizontal="center" vertical="center"/>
    </xf>
    <xf numFmtId="0" fontId="1" fillId="0" borderId="92" xfId="117" applyBorder="1" applyAlignment="1">
      <alignment horizontal="center" vertical="center"/>
    </xf>
    <xf numFmtId="0" fontId="1" fillId="0" borderId="122" xfId="117" applyBorder="1" applyAlignment="1">
      <alignment horizontal="center" vertical="center"/>
    </xf>
    <xf numFmtId="0" fontId="1" fillId="0" borderId="21" xfId="117" applyBorder="1" applyAlignment="1">
      <alignment horizontal="center" vertical="center"/>
    </xf>
    <xf numFmtId="0" fontId="1" fillId="0" borderId="95" xfId="117" applyBorder="1" applyAlignment="1">
      <alignment horizontal="center" vertical="center"/>
    </xf>
    <xf numFmtId="0" fontId="0" fillId="0" borderId="142" xfId="117" applyFont="1" applyBorder="1" applyAlignment="1">
      <alignment horizontal="center"/>
    </xf>
    <xf numFmtId="0" fontId="1" fillId="0" borderId="128" xfId="117" applyBorder="1" applyAlignment="1">
      <alignment horizontal="center"/>
    </xf>
    <xf numFmtId="0" fontId="1" fillId="0" borderId="104" xfId="117" applyBorder="1" applyAlignment="1">
      <alignment horizontal="center"/>
    </xf>
    <xf numFmtId="0" fontId="0" fillId="0" borderId="38" xfId="117" applyFont="1" applyBorder="1" applyAlignment="1">
      <alignment horizontal="center"/>
    </xf>
    <xf numFmtId="0" fontId="0" fillId="0" borderId="128" xfId="117" applyFont="1" applyBorder="1" applyAlignment="1">
      <alignment horizontal="center" shrinkToFit="1"/>
    </xf>
    <xf numFmtId="0" fontId="1" fillId="0" borderId="128" xfId="117" applyBorder="1" applyAlignment="1">
      <alignment horizontal="center" shrinkToFit="1"/>
    </xf>
    <xf numFmtId="0" fontId="0" fillId="0" borderId="38" xfId="117" applyFont="1" applyBorder="1" applyAlignment="1">
      <alignment horizontal="center" shrinkToFit="1"/>
    </xf>
    <xf numFmtId="0" fontId="1" fillId="0" borderId="104" xfId="117" applyBorder="1" applyAlignment="1">
      <alignment horizontal="center" shrinkToFit="1"/>
    </xf>
    <xf numFmtId="0" fontId="1" fillId="0" borderId="134" xfId="117" applyBorder="1" applyAlignment="1">
      <alignment horizontal="center" shrinkToFit="1"/>
    </xf>
    <xf numFmtId="0" fontId="1" fillId="0" borderId="100" xfId="119" applyBorder="1" applyAlignment="1">
      <alignment vertical="center" wrapText="1"/>
    </xf>
    <xf numFmtId="0" fontId="1" fillId="0" borderId="99" xfId="119" applyBorder="1" applyAlignment="1">
      <alignment vertical="center" wrapText="1"/>
    </xf>
    <xf numFmtId="0" fontId="1" fillId="0" borderId="97" xfId="119" applyBorder="1" applyAlignment="1">
      <alignment vertical="center" wrapText="1"/>
    </xf>
    <xf numFmtId="0" fontId="1" fillId="0" borderId="146" xfId="119" applyBorder="1" applyAlignment="1">
      <alignment horizontal="center"/>
    </xf>
    <xf numFmtId="0" fontId="1" fillId="0" borderId="145" xfId="119" applyBorder="1" applyAlignment="1">
      <alignment horizontal="center"/>
    </xf>
    <xf numFmtId="0" fontId="7" fillId="0" borderId="16" xfId="120" applyFont="1" applyBorder="1" applyAlignment="1">
      <alignment horizontal="right"/>
    </xf>
    <xf numFmtId="0" fontId="1" fillId="0" borderId="16" xfId="120" applyBorder="1" applyAlignment="1">
      <alignment horizontal="right"/>
    </xf>
    <xf numFmtId="0" fontId="1" fillId="0" borderId="147" xfId="119" applyBorder="1" applyAlignment="1">
      <alignment horizontal="center" vertical="center"/>
    </xf>
    <xf numFmtId="0" fontId="1" fillId="0" borderId="148" xfId="119" applyBorder="1" applyAlignment="1">
      <alignment horizontal="center" vertical="center"/>
    </xf>
    <xf numFmtId="0" fontId="1" fillId="0" borderId="149" xfId="119" applyBorder="1" applyAlignment="1">
      <alignment horizontal="center" vertical="center"/>
    </xf>
    <xf numFmtId="0" fontId="1" fillId="0" borderId="150" xfId="119" applyBorder="1" applyAlignment="1">
      <alignment horizontal="center" vertical="center"/>
    </xf>
    <xf numFmtId="0" fontId="1" fillId="0" borderId="151" xfId="119" applyBorder="1" applyAlignment="1">
      <alignment horizontal="center" vertical="center"/>
    </xf>
    <xf numFmtId="0" fontId="1" fillId="0" borderId="152" xfId="119" applyBorder="1" applyAlignment="1">
      <alignment horizontal="center" vertical="center"/>
    </xf>
    <xf numFmtId="0" fontId="5" fillId="0" borderId="0" xfId="107" applyFont="1" applyAlignment="1">
      <alignment horizontal="left" vertical="center"/>
    </xf>
    <xf numFmtId="0" fontId="7" fillId="0" borderId="16" xfId="119" applyFont="1" applyBorder="1" applyAlignment="1">
      <alignment horizontal="right"/>
    </xf>
    <xf numFmtId="0" fontId="7" fillId="0" borderId="147" xfId="119" applyFont="1" applyBorder="1" applyAlignment="1">
      <alignment horizontal="center" vertical="center"/>
    </xf>
    <xf numFmtId="0" fontId="7" fillId="0" borderId="148" xfId="119" applyFont="1" applyBorder="1" applyAlignment="1">
      <alignment horizontal="center" vertical="center"/>
    </xf>
    <xf numFmtId="0" fontId="7" fillId="0" borderId="149" xfId="119" applyFont="1" applyBorder="1" applyAlignment="1">
      <alignment horizontal="center" vertical="center"/>
    </xf>
    <xf numFmtId="0" fontId="7" fillId="0" borderId="150" xfId="119" applyFont="1" applyBorder="1" applyAlignment="1">
      <alignment horizontal="center" vertical="center"/>
    </xf>
    <xf numFmtId="0" fontId="7" fillId="0" borderId="151" xfId="119" applyFont="1" applyBorder="1" applyAlignment="1">
      <alignment horizontal="center" vertical="center"/>
    </xf>
    <xf numFmtId="0" fontId="7" fillId="0" borderId="152" xfId="119" applyFont="1" applyBorder="1" applyAlignment="1">
      <alignment horizontal="center" vertical="center"/>
    </xf>
    <xf numFmtId="0" fontId="0" fillId="0" borderId="38" xfId="121" applyFont="1" applyBorder="1" applyAlignment="1">
      <alignment horizontal="center"/>
    </xf>
    <xf numFmtId="0" fontId="1" fillId="0" borderId="128" xfId="121" applyBorder="1" applyAlignment="1">
      <alignment horizontal="center"/>
    </xf>
    <xf numFmtId="0" fontId="1" fillId="0" borderId="104" xfId="121" applyBorder="1" applyAlignment="1">
      <alignment horizontal="center"/>
    </xf>
    <xf numFmtId="0" fontId="1" fillId="0" borderId="103" xfId="124" applyBorder="1" applyAlignment="1">
      <alignment horizontal="center" vertical="center"/>
    </xf>
    <xf numFmtId="0" fontId="1" fillId="0" borderId="92" xfId="124" applyBorder="1" applyAlignment="1">
      <alignment horizontal="center" vertical="center"/>
    </xf>
    <xf numFmtId="0" fontId="1" fillId="0" borderId="122" xfId="124" applyBorder="1" applyAlignment="1">
      <alignment horizontal="center" vertical="center"/>
    </xf>
    <xf numFmtId="0" fontId="1" fillId="0" borderId="95" xfId="124" applyBorder="1" applyAlignment="1">
      <alignment horizontal="center" vertical="center"/>
    </xf>
    <xf numFmtId="0" fontId="1" fillId="0" borderId="100" xfId="124" applyBorder="1" applyAlignment="1">
      <alignment vertical="center" textRotation="255"/>
    </xf>
    <xf numFmtId="0" fontId="1" fillId="0" borderId="144" xfId="124" applyBorder="1" applyAlignment="1">
      <alignment vertical="center" textRotation="255"/>
    </xf>
    <xf numFmtId="187" fontId="1" fillId="0" borderId="0" xfId="107" applyNumberFormat="1" applyAlignment="1">
      <alignment horizontal="right"/>
    </xf>
    <xf numFmtId="0" fontId="3" fillId="0" borderId="0" xfId="107" applyFont="1" applyAlignment="1">
      <alignment horizontal="left" vertical="center"/>
    </xf>
    <xf numFmtId="0" fontId="0" fillId="0" borderId="128" xfId="124" applyFont="1" applyBorder="1" applyAlignment="1">
      <alignment horizontal="center" shrinkToFit="1"/>
    </xf>
    <xf numFmtId="0" fontId="1" fillId="0" borderId="128" xfId="124" applyBorder="1" applyAlignment="1">
      <alignment horizontal="center" shrinkToFit="1"/>
    </xf>
    <xf numFmtId="0" fontId="1" fillId="0" borderId="134" xfId="124" applyBorder="1" applyAlignment="1">
      <alignment horizontal="center" shrinkToFit="1"/>
    </xf>
    <xf numFmtId="0" fontId="1" fillId="0" borderId="108" xfId="124" applyBorder="1" applyAlignment="1">
      <alignment horizontal="center" vertical="center" textRotation="255"/>
    </xf>
    <xf numFmtId="187" fontId="0" fillId="0" borderId="128" xfId="124" applyNumberFormat="1" applyFont="1" applyBorder="1" applyAlignment="1">
      <alignment horizontal="center" shrinkToFit="1"/>
    </xf>
    <xf numFmtId="187" fontId="1" fillId="0" borderId="128" xfId="124" applyNumberFormat="1" applyBorder="1" applyAlignment="1">
      <alignment horizontal="center" shrinkToFit="1"/>
    </xf>
    <xf numFmtId="187" fontId="1" fillId="0" borderId="134" xfId="124" applyNumberFormat="1" applyBorder="1" applyAlignment="1">
      <alignment horizontal="center" shrinkToFit="1"/>
    </xf>
    <xf numFmtId="187" fontId="0" fillId="0" borderId="142" xfId="124" applyNumberFormat="1" applyFont="1" applyBorder="1" applyAlignment="1">
      <alignment horizontal="center" shrinkToFit="1"/>
    </xf>
    <xf numFmtId="0" fontId="0" fillId="0" borderId="153" xfId="128" applyFont="1" applyBorder="1" applyAlignment="1">
      <alignment horizontal="center"/>
    </xf>
    <xf numFmtId="0" fontId="1" fillId="0" borderId="128" xfId="128" applyBorder="1" applyAlignment="1">
      <alignment horizontal="center"/>
    </xf>
    <xf numFmtId="0" fontId="1" fillId="0" borderId="134" xfId="128" applyBorder="1" applyAlignment="1">
      <alignment horizontal="center"/>
    </xf>
    <xf numFmtId="0" fontId="0" fillId="0" borderId="153" xfId="128" applyFont="1" applyBorder="1" applyAlignment="1">
      <alignment horizontal="center" shrinkToFit="1"/>
    </xf>
    <xf numFmtId="0" fontId="1" fillId="0" borderId="128" xfId="128" applyBorder="1" applyAlignment="1">
      <alignment horizontal="center" shrinkToFit="1"/>
    </xf>
    <xf numFmtId="0" fontId="1" fillId="0" borderId="134" xfId="128" applyBorder="1" applyAlignment="1">
      <alignment horizontal="center" shrinkToFit="1"/>
    </xf>
    <xf numFmtId="0" fontId="1" fillId="0" borderId="108" xfId="128" applyBorder="1" applyAlignment="1">
      <alignment horizontal="center" vertical="center" textRotation="255"/>
    </xf>
    <xf numFmtId="0" fontId="1" fillId="0" borderId="100" xfId="128" applyBorder="1" applyAlignment="1">
      <alignment horizontal="center" vertical="center" textRotation="255"/>
    </xf>
    <xf numFmtId="0" fontId="1" fillId="0" borderId="144" xfId="128" applyBorder="1" applyAlignment="1">
      <alignment horizontal="center" vertical="center" textRotation="255"/>
    </xf>
    <xf numFmtId="0" fontId="1" fillId="0" borderId="103" xfId="128" applyBorder="1" applyAlignment="1">
      <alignment horizontal="center" vertical="center"/>
    </xf>
    <xf numFmtId="0" fontId="1" fillId="0" borderId="92" xfId="128" applyBorder="1" applyAlignment="1">
      <alignment horizontal="center" vertical="center"/>
    </xf>
    <xf numFmtId="0" fontId="1" fillId="0" borderId="122" xfId="128" applyBorder="1" applyAlignment="1">
      <alignment horizontal="center" vertical="center"/>
    </xf>
    <xf numFmtId="0" fontId="1" fillId="0" borderId="95" xfId="128" applyBorder="1" applyAlignment="1">
      <alignment horizontal="center" vertical="center"/>
    </xf>
    <xf numFmtId="0" fontId="1" fillId="0" borderId="99" xfId="128" applyBorder="1" applyAlignment="1">
      <alignment vertical="center" textRotation="255"/>
    </xf>
    <xf numFmtId="0" fontId="1" fillId="0" borderId="101" xfId="128" applyBorder="1" applyAlignment="1">
      <alignment vertical="center" textRotation="255"/>
    </xf>
    <xf numFmtId="0" fontId="1" fillId="0" borderId="97" xfId="128" applyBorder="1" applyAlignment="1">
      <alignment vertical="center" textRotation="255"/>
    </xf>
    <xf numFmtId="0" fontId="0" fillId="0" borderId="38" xfId="128" applyFont="1" applyBorder="1" applyAlignment="1">
      <alignment horizontal="center"/>
    </xf>
    <xf numFmtId="0" fontId="1" fillId="0" borderId="103" xfId="125" applyBorder="1" applyAlignment="1">
      <alignment horizontal="center" vertical="center" textRotation="255"/>
    </xf>
    <xf numFmtId="0" fontId="1" fillId="0" borderId="101" xfId="125" applyBorder="1" applyAlignment="1">
      <alignment horizontal="center" vertical="center" textRotation="255"/>
    </xf>
    <xf numFmtId="0" fontId="1" fillId="0" borderId="110" xfId="125" applyBorder="1" applyAlignment="1">
      <alignment horizontal="center" vertical="center" textRotation="255"/>
    </xf>
    <xf numFmtId="184" fontId="1" fillId="0" borderId="99" xfId="125" applyNumberFormat="1" applyBorder="1" applyAlignment="1">
      <alignment vertical="center" textRotation="255"/>
    </xf>
    <xf numFmtId="184" fontId="1" fillId="0" borderId="101" xfId="125" applyNumberFormat="1" applyBorder="1" applyAlignment="1">
      <alignment vertical="center" textRotation="255"/>
    </xf>
    <xf numFmtId="184" fontId="1" fillId="0" borderId="110" xfId="125" applyNumberFormat="1" applyBorder="1" applyAlignment="1">
      <alignment vertical="center" textRotation="255"/>
    </xf>
    <xf numFmtId="0" fontId="1" fillId="0" borderId="103" xfId="125" applyBorder="1" applyAlignment="1">
      <alignment horizontal="center" vertical="center"/>
    </xf>
    <xf numFmtId="0" fontId="1" fillId="0" borderId="92" xfId="125" applyBorder="1" applyAlignment="1">
      <alignment horizontal="center" vertical="center"/>
    </xf>
    <xf numFmtId="0" fontId="1" fillId="0" borderId="122" xfId="125" applyBorder="1" applyAlignment="1">
      <alignment horizontal="center" vertical="center"/>
    </xf>
    <xf numFmtId="0" fontId="1" fillId="0" borderId="95" xfId="125" applyBorder="1" applyAlignment="1">
      <alignment horizontal="center" vertical="center"/>
    </xf>
    <xf numFmtId="0" fontId="0" fillId="0" borderId="38" xfId="125" applyFont="1" applyBorder="1" applyAlignment="1">
      <alignment horizontal="center" vertical="center"/>
    </xf>
    <xf numFmtId="0" fontId="1" fillId="0" borderId="128" xfId="125" applyBorder="1" applyAlignment="1">
      <alignment horizontal="center" vertical="center"/>
    </xf>
    <xf numFmtId="0" fontId="1" fillId="0" borderId="134" xfId="125" applyBorder="1" applyAlignment="1">
      <alignment horizontal="center" vertical="center"/>
    </xf>
    <xf numFmtId="0" fontId="0" fillId="0" borderId="38" xfId="125" applyFont="1" applyBorder="1" applyAlignment="1">
      <alignment horizontal="center" vertical="center" shrinkToFit="1"/>
    </xf>
    <xf numFmtId="0" fontId="1" fillId="0" borderId="128" xfId="125" applyBorder="1" applyAlignment="1">
      <alignment horizontal="center" vertical="center" shrinkToFit="1"/>
    </xf>
    <xf numFmtId="0" fontId="1" fillId="0" borderId="154" xfId="130" applyBorder="1" applyAlignment="1">
      <alignment horizontal="center"/>
    </xf>
    <xf numFmtId="0" fontId="1" fillId="0" borderId="75" xfId="130" applyBorder="1" applyAlignment="1">
      <alignment horizontal="center"/>
    </xf>
    <xf numFmtId="0" fontId="1" fillId="0" borderId="155" xfId="130" applyBorder="1" applyAlignment="1">
      <alignment horizontal="center"/>
    </xf>
    <xf numFmtId="0" fontId="4" fillId="0" borderId="108" xfId="130" applyFont="1" applyBorder="1" applyAlignment="1">
      <alignment horizontal="center" vertical="distributed" textRotation="255"/>
    </xf>
    <xf numFmtId="0" fontId="4" fillId="0" borderId="100" xfId="130" applyFont="1" applyBorder="1" applyAlignment="1">
      <alignment horizontal="center" vertical="distributed" textRotation="255"/>
    </xf>
    <xf numFmtId="0" fontId="4" fillId="0" borderId="144" xfId="130" applyFont="1" applyBorder="1" applyAlignment="1">
      <alignment horizontal="center" vertical="distributed" textRotation="255"/>
    </xf>
    <xf numFmtId="0" fontId="1" fillId="0" borderId="71" xfId="130" applyBorder="1" applyAlignment="1">
      <alignment horizontal="center"/>
    </xf>
    <xf numFmtId="0" fontId="1" fillId="0" borderId="145" xfId="130" applyBorder="1" applyAlignment="1">
      <alignment horizontal="center"/>
    </xf>
    <xf numFmtId="0" fontId="1" fillId="0" borderId="108" xfId="130" applyBorder="1" applyAlignment="1">
      <alignment vertical="center" wrapText="1"/>
    </xf>
    <xf numFmtId="0" fontId="1" fillId="0" borderId="100" xfId="130" applyBorder="1" applyAlignment="1">
      <alignment vertical="center" wrapText="1"/>
    </xf>
    <xf numFmtId="0" fontId="1" fillId="0" borderId="144" xfId="130" applyBorder="1" applyAlignment="1">
      <alignment vertical="center" wrapText="1"/>
    </xf>
    <xf numFmtId="0" fontId="1" fillId="0" borderId="108" xfId="130" applyBorder="1" applyAlignment="1">
      <alignment horizontal="center" vertical="center" textRotation="255"/>
    </xf>
    <xf numFmtId="0" fontId="1" fillId="0" borderId="144" xfId="130" applyBorder="1" applyAlignment="1">
      <alignment horizontal="center" vertical="center" textRotation="255"/>
    </xf>
    <xf numFmtId="0" fontId="1" fillId="0" borderId="108" xfId="130" applyBorder="1" applyAlignment="1">
      <alignment vertical="distributed" textRotation="255"/>
    </xf>
    <xf numFmtId="0" fontId="1" fillId="0" borderId="100" xfId="130" applyBorder="1" applyAlignment="1">
      <alignment vertical="distributed" textRotation="255"/>
    </xf>
    <xf numFmtId="0" fontId="1" fillId="0" borderId="144" xfId="130" applyBorder="1" applyAlignment="1">
      <alignment vertical="distributed" textRotation="255"/>
    </xf>
    <xf numFmtId="0" fontId="4" fillId="0" borderId="85" xfId="130" applyFont="1" applyBorder="1" applyAlignment="1">
      <alignment horizontal="left" vertical="distributed"/>
    </xf>
    <xf numFmtId="0" fontId="1" fillId="0" borderId="156" xfId="130" applyBorder="1" applyAlignment="1">
      <alignment horizontal="center"/>
    </xf>
    <xf numFmtId="0" fontId="1" fillId="0" borderId="66" xfId="130" applyBorder="1" applyAlignment="1">
      <alignment horizontal="center"/>
    </xf>
    <xf numFmtId="0" fontId="1" fillId="0" borderId="157" xfId="130" applyBorder="1" applyAlignment="1">
      <alignment horizontal="center"/>
    </xf>
    <xf numFmtId="0" fontId="1" fillId="0" borderId="143" xfId="130" applyBorder="1" applyAlignment="1">
      <alignment vertical="distributed" textRotation="255"/>
    </xf>
    <xf numFmtId="0" fontId="1" fillId="0" borderId="48" xfId="130" applyBorder="1" applyAlignment="1">
      <alignment horizontal="center" vertical="center" textRotation="255"/>
    </xf>
    <xf numFmtId="0" fontId="1" fillId="0" borderId="14" xfId="130" applyBorder="1" applyAlignment="1">
      <alignment horizontal="center" vertical="center" textRotation="255"/>
    </xf>
    <xf numFmtId="0" fontId="1" fillId="0" borderId="12" xfId="130" applyBorder="1" applyAlignment="1">
      <alignment horizontal="center" vertical="center" textRotation="255"/>
    </xf>
    <xf numFmtId="0" fontId="1" fillId="0" borderId="47" xfId="130" applyBorder="1" applyAlignment="1">
      <alignment horizontal="left" vertical="center" shrinkToFit="1"/>
    </xf>
    <xf numFmtId="0" fontId="1" fillId="0" borderId="125" xfId="130" applyBorder="1" applyAlignment="1">
      <alignment horizontal="left" vertical="center" shrinkToFit="1"/>
    </xf>
    <xf numFmtId="0" fontId="1" fillId="0" borderId="69" xfId="130" applyBorder="1" applyAlignment="1">
      <alignment horizontal="center"/>
    </xf>
    <xf numFmtId="0" fontId="1" fillId="0" borderId="88" xfId="130" applyBorder="1" applyAlignment="1">
      <alignment horizontal="center"/>
    </xf>
    <xf numFmtId="0" fontId="1" fillId="0" borderId="41" xfId="130" applyBorder="1" applyAlignment="1">
      <alignment horizontal="left" shrinkToFit="1"/>
    </xf>
    <xf numFmtId="0" fontId="1" fillId="0" borderId="20" xfId="130" applyBorder="1" applyAlignment="1">
      <alignment horizontal="left" shrinkToFit="1"/>
    </xf>
    <xf numFmtId="0" fontId="1" fillId="0" borderId="41" xfId="130" applyBorder="1" applyAlignment="1">
      <alignment horizontal="left"/>
    </xf>
    <xf numFmtId="0" fontId="1" fillId="0" borderId="20" xfId="130" applyBorder="1" applyAlignment="1">
      <alignment horizontal="left"/>
    </xf>
    <xf numFmtId="0" fontId="1" fillId="0" borderId="16" xfId="133" applyBorder="1"/>
    <xf numFmtId="0" fontId="1" fillId="0" borderId="35" xfId="133" applyBorder="1" applyAlignment="1">
      <alignment horizontal="center" vertical="center"/>
    </xf>
    <xf numFmtId="0" fontId="1" fillId="0" borderId="83" xfId="133" applyBorder="1" applyAlignment="1">
      <alignment horizontal="center" vertical="center"/>
    </xf>
    <xf numFmtId="177" fontId="1" fillId="0" borderId="37" xfId="133" applyNumberFormat="1" applyBorder="1" applyAlignment="1">
      <alignment horizontal="center"/>
    </xf>
    <xf numFmtId="0" fontId="1" fillId="0" borderId="11" xfId="136" applyBorder="1" applyAlignment="1">
      <alignment horizontal="distributed"/>
    </xf>
    <xf numFmtId="0" fontId="1" fillId="0" borderId="58" xfId="136" applyBorder="1" applyAlignment="1">
      <alignment horizontal="distributed"/>
    </xf>
    <xf numFmtId="0" fontId="1" fillId="0" borderId="47" xfId="136" applyBorder="1" applyAlignment="1">
      <alignment horizontal="distributed"/>
    </xf>
    <xf numFmtId="0" fontId="1" fillId="0" borderId="125" xfId="136" applyBorder="1" applyAlignment="1">
      <alignment horizontal="distributed"/>
    </xf>
    <xf numFmtId="0" fontId="3" fillId="0" borderId="0" xfId="108" applyFont="1" applyAlignment="1">
      <alignment horizontal="left" vertical="center"/>
    </xf>
    <xf numFmtId="0" fontId="1" fillId="0" borderId="0" xfId="136"/>
    <xf numFmtId="0" fontId="1" fillId="0" borderId="146" xfId="136" applyBorder="1" applyAlignment="1">
      <alignment horizontal="center"/>
    </xf>
    <xf numFmtId="0" fontId="1" fillId="0" borderId="77" xfId="109" applyBorder="1" applyAlignment="1">
      <alignment horizontal="center"/>
    </xf>
    <xf numFmtId="0" fontId="1" fillId="0" borderId="145" xfId="109" applyBorder="1" applyAlignment="1">
      <alignment horizontal="center"/>
    </xf>
    <xf numFmtId="0" fontId="1" fillId="0" borderId="41" xfId="136" applyBorder="1" applyAlignment="1">
      <alignment horizontal="distributed"/>
    </xf>
    <xf numFmtId="0" fontId="1" fillId="0" borderId="78" xfId="136" applyBorder="1" applyAlignment="1">
      <alignment horizontal="distributed"/>
    </xf>
    <xf numFmtId="0" fontId="1" fillId="0" borderId="20" xfId="109" applyBorder="1" applyAlignment="1">
      <alignment horizontal="distributed"/>
    </xf>
    <xf numFmtId="0" fontId="1" fillId="0" borderId="106" xfId="136" applyBorder="1" applyAlignment="1">
      <alignment horizontal="distributed"/>
    </xf>
    <xf numFmtId="0" fontId="1" fillId="0" borderId="125" xfId="109" applyBorder="1" applyAlignment="1">
      <alignment horizontal="distributed"/>
    </xf>
    <xf numFmtId="0" fontId="1" fillId="0" borderId="57" xfId="136" applyBorder="1" applyAlignment="1">
      <alignment horizontal="distributed" vertical="center"/>
    </xf>
    <xf numFmtId="0" fontId="1" fillId="0" borderId="40" xfId="109" applyBorder="1" applyAlignment="1">
      <alignment horizontal="distributed" vertical="center"/>
    </xf>
    <xf numFmtId="0" fontId="1" fillId="0" borderId="149" xfId="136" applyBorder="1" applyAlignment="1">
      <alignment horizontal="distributed" vertical="center"/>
    </xf>
    <xf numFmtId="0" fontId="1" fillId="0" borderId="28" xfId="109" applyBorder="1" applyAlignment="1">
      <alignment horizontal="distributed" vertical="center"/>
    </xf>
    <xf numFmtId="0" fontId="1" fillId="0" borderId="151" xfId="109" applyBorder="1" applyAlignment="1">
      <alignment horizontal="distributed" vertical="center"/>
    </xf>
    <xf numFmtId="0" fontId="1" fillId="0" borderId="22" xfId="109" applyBorder="1" applyAlignment="1">
      <alignment horizontal="distributed" vertical="center"/>
    </xf>
    <xf numFmtId="0" fontId="1" fillId="0" borderId="128" xfId="136" applyBorder="1" applyAlignment="1">
      <alignment horizontal="center" vertical="center"/>
    </xf>
    <xf numFmtId="0" fontId="1" fillId="0" borderId="128" xfId="109" applyBorder="1" applyAlignment="1">
      <alignment horizontal="center" vertical="center"/>
    </xf>
    <xf numFmtId="0" fontId="1" fillId="0" borderId="104" xfId="109" applyBorder="1" applyAlignment="1">
      <alignment horizontal="center" vertical="center"/>
    </xf>
    <xf numFmtId="0" fontId="1" fillId="0" borderId="20" xfId="136" applyBorder="1" applyAlignment="1">
      <alignment horizontal="distributed"/>
    </xf>
    <xf numFmtId="0" fontId="1" fillId="0" borderId="38" xfId="136" applyBorder="1" applyAlignment="1">
      <alignment horizontal="center" vertical="center"/>
    </xf>
    <xf numFmtId="0" fontId="1" fillId="0" borderId="104" xfId="136" applyBorder="1" applyAlignment="1">
      <alignment horizontal="center" vertical="center"/>
    </xf>
    <xf numFmtId="0" fontId="1" fillId="0" borderId="142" xfId="136" applyBorder="1" applyAlignment="1">
      <alignment horizontal="center" vertical="center"/>
    </xf>
    <xf numFmtId="0" fontId="1" fillId="0" borderId="176" xfId="109" applyBorder="1" applyAlignment="1">
      <alignment horizontal="center" vertical="center"/>
    </xf>
    <xf numFmtId="0" fontId="1" fillId="0" borderId="134" xfId="109" applyBorder="1" applyAlignment="1">
      <alignment horizontal="center" vertical="center"/>
    </xf>
    <xf numFmtId="0" fontId="1" fillId="0" borderId="55" xfId="136" applyBorder="1" applyAlignment="1">
      <alignment horizontal="distributed"/>
    </xf>
    <xf numFmtId="0" fontId="1" fillId="0" borderId="158" xfId="136" applyBorder="1" applyAlignment="1">
      <alignment horizontal="distributed"/>
    </xf>
    <xf numFmtId="0" fontId="1" fillId="0" borderId="11" xfId="136" applyBorder="1" applyAlignment="1">
      <alignment horizontal="distributed" shrinkToFit="1"/>
    </xf>
    <xf numFmtId="0" fontId="1" fillId="0" borderId="58" xfId="136" applyBorder="1" applyAlignment="1">
      <alignment horizontal="distributed" shrinkToFit="1"/>
    </xf>
    <xf numFmtId="0" fontId="1" fillId="0" borderId="41" xfId="136" applyBorder="1" applyAlignment="1">
      <alignment horizontal="center"/>
    </xf>
    <xf numFmtId="0" fontId="1" fillId="0" borderId="20" xfId="136" applyBorder="1" applyAlignment="1">
      <alignment horizontal="center"/>
    </xf>
    <xf numFmtId="0" fontId="1" fillId="0" borderId="54" xfId="136" applyBorder="1" applyAlignment="1">
      <alignment vertical="center" textRotation="255" shrinkToFit="1"/>
    </xf>
    <xf numFmtId="0" fontId="1" fillId="0" borderId="14" xfId="136" applyBorder="1" applyAlignment="1">
      <alignment vertical="center" textRotation="255" shrinkToFit="1"/>
    </xf>
    <xf numFmtId="0" fontId="1" fillId="0" borderId="14" xfId="0" applyFont="1" applyBorder="1" applyAlignment="1">
      <alignment vertical="center" textRotation="255" shrinkToFit="1"/>
    </xf>
    <xf numFmtId="0" fontId="1" fillId="0" borderId="57" xfId="136" applyBorder="1" applyAlignment="1">
      <alignment vertical="center" wrapText="1"/>
    </xf>
    <xf numFmtId="0" fontId="1" fillId="0" borderId="40" xfId="109" applyBorder="1" applyAlignment="1">
      <alignment vertical="center" wrapText="1"/>
    </xf>
    <xf numFmtId="0" fontId="1" fillId="0" borderId="149" xfId="136" applyBorder="1" applyAlignment="1">
      <alignment vertical="center" wrapText="1"/>
    </xf>
    <xf numFmtId="0" fontId="1" fillId="0" borderId="28" xfId="109" applyBorder="1" applyAlignment="1">
      <alignment vertical="center" wrapText="1"/>
    </xf>
    <xf numFmtId="0" fontId="1" fillId="0" borderId="17" xfId="109" applyBorder="1" applyAlignment="1">
      <alignment vertical="center" wrapText="1"/>
    </xf>
    <xf numFmtId="0" fontId="1" fillId="0" borderId="25" xfId="109" applyBorder="1" applyAlignment="1">
      <alignment vertical="center" wrapText="1"/>
    </xf>
    <xf numFmtId="0" fontId="4" fillId="0" borderId="48" xfId="136" applyFont="1" applyBorder="1" applyAlignment="1">
      <alignment horizontal="center" vertical="center" textRotation="255" wrapText="1"/>
    </xf>
    <xf numFmtId="0" fontId="4" fillId="0" borderId="14" xfId="136" applyFont="1" applyBorder="1" applyAlignment="1">
      <alignment horizontal="center" vertical="center" textRotation="255" wrapText="1"/>
    </xf>
    <xf numFmtId="0" fontId="4" fillId="0" borderId="24" xfId="136" applyFont="1" applyBorder="1" applyAlignment="1">
      <alignment horizontal="center" vertical="center" textRotation="255" wrapText="1"/>
    </xf>
    <xf numFmtId="0" fontId="1" fillId="0" borderId="147" xfId="136" applyBorder="1" applyAlignment="1">
      <alignment vertical="center" wrapText="1"/>
    </xf>
    <xf numFmtId="0" fontId="1" fillId="0" borderId="36" xfId="136" applyBorder="1" applyAlignment="1">
      <alignment vertical="center" wrapText="1"/>
    </xf>
    <xf numFmtId="0" fontId="1" fillId="0" borderId="28" xfId="136" applyBorder="1" applyAlignment="1">
      <alignment vertical="center" wrapText="1"/>
    </xf>
    <xf numFmtId="0" fontId="1" fillId="0" borderId="17" xfId="136" applyBorder="1" applyAlignment="1">
      <alignment vertical="center" wrapText="1"/>
    </xf>
    <xf numFmtId="0" fontId="1" fillId="0" borderId="25" xfId="136" applyBorder="1" applyAlignment="1">
      <alignment vertical="center" wrapText="1"/>
    </xf>
    <xf numFmtId="0" fontId="1" fillId="0" borderId="147" xfId="136" applyBorder="1" applyAlignment="1">
      <alignment horizontal="center" vertical="center"/>
    </xf>
    <xf numFmtId="0" fontId="1" fillId="0" borderId="85" xfId="109" applyBorder="1" applyAlignment="1">
      <alignment horizontal="center" vertical="center"/>
    </xf>
    <xf numFmtId="0" fontId="1" fillId="0" borderId="148" xfId="109" applyBorder="1" applyAlignment="1">
      <alignment horizontal="center" vertical="center"/>
    </xf>
    <xf numFmtId="0" fontId="1" fillId="0" borderId="151" xfId="109" applyBorder="1" applyAlignment="1">
      <alignment horizontal="center" vertical="center"/>
    </xf>
    <xf numFmtId="0" fontId="1" fillId="0" borderId="159" xfId="109" applyBorder="1" applyAlignment="1">
      <alignment horizontal="center" vertical="center"/>
    </xf>
    <xf numFmtId="0" fontId="1" fillId="0" borderId="152" xfId="109" applyBorder="1" applyAlignment="1">
      <alignment horizontal="center" vertical="center"/>
    </xf>
    <xf numFmtId="0" fontId="1" fillId="0" borderId="143" xfId="136" applyBorder="1" applyAlignment="1">
      <alignment horizontal="center" vertical="top" textRotation="255"/>
    </xf>
    <xf numFmtId="0" fontId="1" fillId="0" borderId="100" xfId="109" applyBorder="1" applyAlignment="1">
      <alignment horizontal="center" vertical="top" textRotation="255"/>
    </xf>
    <xf numFmtId="0" fontId="1" fillId="0" borderId="160" xfId="109" applyBorder="1" applyAlignment="1">
      <alignment horizontal="center" vertical="top" textRotation="255"/>
    </xf>
    <xf numFmtId="0" fontId="4" fillId="0" borderId="128" xfId="88" applyFont="1" applyBorder="1" applyAlignment="1">
      <alignment horizontal="center" vertical="center" shrinkToFit="1"/>
    </xf>
    <xf numFmtId="0" fontId="4" fillId="0" borderId="134" xfId="88" applyFont="1" applyBorder="1" applyAlignment="1">
      <alignment horizontal="center" vertical="center" shrinkToFit="1"/>
    </xf>
    <xf numFmtId="0" fontId="1" fillId="0" borderId="38" xfId="88" applyBorder="1" applyAlignment="1">
      <alignment horizontal="center" vertical="center" shrinkToFit="1"/>
    </xf>
    <xf numFmtId="0" fontId="1" fillId="0" borderId="104" xfId="88" applyBorder="1" applyAlignment="1">
      <alignment horizontal="center" vertical="center" shrinkToFit="1"/>
    </xf>
    <xf numFmtId="0" fontId="3" fillId="0" borderId="0" xfId="110" applyFont="1">
      <alignment vertical="center"/>
    </xf>
    <xf numFmtId="0" fontId="1" fillId="0" borderId="97" xfId="88" applyBorder="1" applyAlignment="1">
      <alignment vertical="center" wrapText="1"/>
    </xf>
    <xf numFmtId="0" fontId="1" fillId="0" borderId="144" xfId="88" applyBorder="1" applyAlignment="1">
      <alignment vertical="center" wrapText="1"/>
    </xf>
    <xf numFmtId="0" fontId="1" fillId="0" borderId="38" xfId="88" applyBorder="1" applyAlignment="1">
      <alignment horizontal="center" vertical="center"/>
    </xf>
    <xf numFmtId="0" fontId="1" fillId="0" borderId="104" xfId="88" applyBorder="1" applyAlignment="1">
      <alignment horizontal="center" vertical="center"/>
    </xf>
    <xf numFmtId="0" fontId="1" fillId="0" borderId="147" xfId="88" applyBorder="1" applyAlignment="1">
      <alignment horizontal="distributed" vertical="center"/>
    </xf>
    <xf numFmtId="0" fontId="1" fillId="0" borderId="36" xfId="88" applyBorder="1" applyAlignment="1">
      <alignment horizontal="distributed" vertical="center"/>
    </xf>
    <xf numFmtId="0" fontId="1" fillId="0" borderId="151" xfId="88" applyBorder="1" applyAlignment="1">
      <alignment horizontal="distributed" vertical="center"/>
    </xf>
    <xf numFmtId="0" fontId="1" fillId="0" borderId="22" xfId="88" applyBorder="1" applyAlignment="1">
      <alignment horizontal="distributed" vertical="center"/>
    </xf>
    <xf numFmtId="0" fontId="1" fillId="0" borderId="143" xfId="88" applyBorder="1" applyAlignment="1">
      <alignment vertical="center" wrapText="1"/>
    </xf>
    <xf numFmtId="0" fontId="1" fillId="0" borderId="99" xfId="88" applyBorder="1" applyAlignment="1">
      <alignment vertical="center" wrapText="1"/>
    </xf>
    <xf numFmtId="0" fontId="1" fillId="0" borderId="38" xfId="91" applyBorder="1" applyAlignment="1">
      <alignment horizontal="center" vertical="center" shrinkToFit="1"/>
    </xf>
    <xf numFmtId="0" fontId="1" fillId="0" borderId="134" xfId="91" applyBorder="1" applyAlignment="1">
      <alignment horizontal="center" vertical="center" shrinkToFit="1"/>
    </xf>
    <xf numFmtId="0" fontId="3" fillId="0" borderId="0" xfId="111" applyFont="1">
      <alignment vertical="center"/>
    </xf>
    <xf numFmtId="0" fontId="1" fillId="0" borderId="140" xfId="91" applyBorder="1" applyAlignment="1">
      <alignment horizontal="distributed" vertical="center"/>
    </xf>
    <xf numFmtId="0" fontId="1" fillId="0" borderId="161" xfId="91" applyBorder="1" applyAlignment="1">
      <alignment horizontal="distributed" vertical="center"/>
    </xf>
    <xf numFmtId="0" fontId="1" fillId="0" borderId="128" xfId="91" applyBorder="1" applyAlignment="1">
      <alignment horizontal="center" vertical="center" shrinkToFit="1"/>
    </xf>
    <xf numFmtId="0" fontId="1" fillId="0" borderId="38" xfId="91" applyBorder="1" applyAlignment="1">
      <alignment horizontal="center" vertical="center"/>
    </xf>
    <xf numFmtId="0" fontId="1" fillId="0" borderId="104" xfId="91" applyBorder="1" applyAlignment="1">
      <alignment horizontal="center" vertical="center"/>
    </xf>
    <xf numFmtId="0" fontId="1" fillId="0" borderId="142" xfId="91" applyBorder="1" applyAlignment="1">
      <alignment horizontal="center" vertical="center"/>
    </xf>
    <xf numFmtId="0" fontId="4" fillId="0" borderId="0" xfId="92" applyFont="1"/>
    <xf numFmtId="0" fontId="4" fillId="0" borderId="0" xfId="0" applyFont="1" applyAlignment="1"/>
    <xf numFmtId="0" fontId="1" fillId="0" borderId="37" xfId="97" applyBorder="1" applyAlignment="1">
      <alignment horizontal="center"/>
    </xf>
    <xf numFmtId="0" fontId="1" fillId="0" borderId="39" xfId="97" applyBorder="1" applyAlignment="1">
      <alignment horizontal="center"/>
    </xf>
    <xf numFmtId="0" fontId="1" fillId="0" borderId="0" xfId="97"/>
    <xf numFmtId="0" fontId="3" fillId="0" borderId="0" xfId="113" applyFont="1">
      <alignment vertical="center"/>
    </xf>
    <xf numFmtId="0" fontId="1" fillId="0" borderId="38" xfId="97" applyBorder="1" applyAlignment="1">
      <alignment horizontal="center"/>
    </xf>
    <xf numFmtId="0" fontId="1" fillId="0" borderId="128" xfId="97" applyBorder="1" applyAlignment="1">
      <alignment horizontal="center"/>
    </xf>
    <xf numFmtId="0" fontId="1" fillId="0" borderId="104" xfId="97" applyBorder="1" applyAlignment="1">
      <alignment horizontal="center"/>
    </xf>
    <xf numFmtId="0" fontId="1" fillId="0" borderId="140" xfId="97" applyBorder="1" applyAlignment="1">
      <alignment horizontal="distributed" vertical="center"/>
    </xf>
    <xf numFmtId="0" fontId="1" fillId="0" borderId="161" xfId="97" applyBorder="1" applyAlignment="1">
      <alignment horizontal="distributed" vertical="center"/>
    </xf>
    <xf numFmtId="0" fontId="1" fillId="0" borderId="142" xfId="97" applyBorder="1" applyAlignment="1">
      <alignment horizontal="center"/>
    </xf>
    <xf numFmtId="0" fontId="1" fillId="0" borderId="0" xfId="97" quotePrefix="1" applyAlignment="1">
      <alignment horizontal="right"/>
    </xf>
    <xf numFmtId="0" fontId="1" fillId="0" borderId="0" xfId="97" applyAlignment="1">
      <alignment horizontal="right"/>
    </xf>
    <xf numFmtId="0" fontId="1" fillId="0" borderId="146" xfId="100" applyBorder="1" applyAlignment="1">
      <alignment horizontal="distributed"/>
    </xf>
    <xf numFmtId="0" fontId="1" fillId="0" borderId="77" xfId="100" applyBorder="1" applyAlignment="1">
      <alignment horizontal="distributed"/>
    </xf>
    <xf numFmtId="0" fontId="1" fillId="0" borderId="145" xfId="100" applyBorder="1" applyAlignment="1">
      <alignment horizontal="distributed"/>
    </xf>
    <xf numFmtId="0" fontId="1" fillId="0" borderId="108" xfId="100" applyBorder="1" applyAlignment="1">
      <alignment vertical="distributed" textRotation="255"/>
    </xf>
    <xf numFmtId="0" fontId="1" fillId="0" borderId="100" xfId="100" applyBorder="1" applyAlignment="1">
      <alignment vertical="distributed" textRotation="255"/>
    </xf>
    <xf numFmtId="0" fontId="1" fillId="0" borderId="160" xfId="100" applyBorder="1" applyAlignment="1">
      <alignment vertical="distributed" textRotation="255"/>
    </xf>
    <xf numFmtId="0" fontId="1" fillId="0" borderId="143" xfId="100" applyBorder="1" applyAlignment="1">
      <alignment vertical="distributed" textRotation="255"/>
    </xf>
    <xf numFmtId="0" fontId="1" fillId="0" borderId="118" xfId="100" applyBorder="1" applyAlignment="1">
      <alignment horizontal="distributed"/>
    </xf>
    <xf numFmtId="0" fontId="1" fillId="0" borderId="162" xfId="100" applyBorder="1" applyAlignment="1">
      <alignment horizontal="distributed"/>
    </xf>
    <xf numFmtId="0" fontId="1" fillId="0" borderId="71" xfId="100" applyBorder="1" applyAlignment="1">
      <alignment horizontal="distributed"/>
    </xf>
    <xf numFmtId="0" fontId="1" fillId="0" borderId="41" xfId="100" applyBorder="1" applyAlignment="1">
      <alignment horizontal="distributed"/>
    </xf>
    <xf numFmtId="0" fontId="1" fillId="0" borderId="20" xfId="100" applyBorder="1" applyAlignment="1">
      <alignment horizontal="distributed"/>
    </xf>
    <xf numFmtId="0" fontId="1" fillId="0" borderId="163" xfId="100" applyBorder="1" applyAlignment="1">
      <alignment horizontal="center"/>
    </xf>
    <xf numFmtId="0" fontId="1" fillId="0" borderId="152" xfId="100" applyBorder="1" applyAlignment="1">
      <alignment horizontal="center"/>
    </xf>
    <xf numFmtId="0" fontId="1" fillId="0" borderId="0" xfId="100" quotePrefix="1" applyAlignment="1">
      <alignment horizontal="center" vertical="center"/>
    </xf>
    <xf numFmtId="0" fontId="1" fillId="0" borderId="48" xfId="100" applyBorder="1" applyAlignment="1">
      <alignment vertical="center"/>
    </xf>
    <xf numFmtId="0" fontId="1" fillId="0" borderId="24" xfId="100" applyBorder="1" applyAlignment="1">
      <alignment vertical="center"/>
    </xf>
    <xf numFmtId="0" fontId="1" fillId="0" borderId="37" xfId="100" applyBorder="1" applyAlignment="1">
      <alignment horizontal="center"/>
    </xf>
    <xf numFmtId="0" fontId="1" fillId="0" borderId="147" xfId="100" applyBorder="1" applyAlignment="1">
      <alignment horizontal="distributed" vertical="center"/>
    </xf>
    <xf numFmtId="0" fontId="1" fillId="0" borderId="85" xfId="100" applyBorder="1" applyAlignment="1">
      <alignment horizontal="distributed" vertical="center"/>
    </xf>
    <xf numFmtId="0" fontId="1" fillId="0" borderId="148" xfId="100" applyBorder="1" applyAlignment="1">
      <alignment horizontal="distributed" vertical="center"/>
    </xf>
    <xf numFmtId="0" fontId="1" fillId="0" borderId="151" xfId="100" applyBorder="1" applyAlignment="1">
      <alignment horizontal="distributed" vertical="center"/>
    </xf>
    <xf numFmtId="0" fontId="1" fillId="0" borderId="159" xfId="100" applyBorder="1" applyAlignment="1">
      <alignment horizontal="distributed" vertical="center"/>
    </xf>
    <xf numFmtId="0" fontId="1" fillId="0" borderId="152" xfId="100" applyBorder="1" applyAlignment="1">
      <alignment horizontal="distributed" vertical="center"/>
    </xf>
    <xf numFmtId="0" fontId="1" fillId="0" borderId="38" xfId="100" applyBorder="1" applyAlignment="1">
      <alignment horizontal="center"/>
    </xf>
    <xf numFmtId="0" fontId="1" fillId="0" borderId="104" xfId="100" applyBorder="1" applyAlignment="1">
      <alignment horizontal="center"/>
    </xf>
    <xf numFmtId="0" fontId="1" fillId="0" borderId="142" xfId="100" applyBorder="1" applyAlignment="1">
      <alignment horizontal="center"/>
    </xf>
    <xf numFmtId="0" fontId="1" fillId="0" borderId="39" xfId="100" applyBorder="1" applyAlignment="1">
      <alignment horizontal="center"/>
    </xf>
    <xf numFmtId="0" fontId="3" fillId="0" borderId="0" xfId="115" applyFont="1" applyAlignment="1">
      <alignment horizontal="left" vertical="center"/>
    </xf>
    <xf numFmtId="0" fontId="1" fillId="0" borderId="147" xfId="103" applyBorder="1" applyAlignment="1">
      <alignment horizontal="distributed" vertical="center"/>
    </xf>
    <xf numFmtId="0" fontId="1" fillId="0" borderId="148" xfId="103" applyBorder="1" applyAlignment="1">
      <alignment horizontal="distributed" vertical="center"/>
    </xf>
    <xf numFmtId="0" fontId="1" fillId="0" borderId="151" xfId="103" applyBorder="1" applyAlignment="1">
      <alignment horizontal="distributed" vertical="center"/>
    </xf>
    <xf numFmtId="0" fontId="1" fillId="0" borderId="152" xfId="103" applyBorder="1" applyAlignment="1">
      <alignment horizontal="distributed" vertical="center"/>
    </xf>
    <xf numFmtId="0" fontId="1" fillId="0" borderId="99" xfId="103" applyBorder="1" applyAlignment="1">
      <alignment horizontal="distributed" vertical="center"/>
    </xf>
    <xf numFmtId="0" fontId="1" fillId="0" borderId="101" xfId="103" applyBorder="1" applyAlignment="1">
      <alignment horizontal="distributed" vertical="center"/>
    </xf>
    <xf numFmtId="0" fontId="31" fillId="0" borderId="38" xfId="103" applyFont="1" applyBorder="1" applyAlignment="1">
      <alignment horizontal="center"/>
    </xf>
    <xf numFmtId="0" fontId="31" fillId="0" borderId="104" xfId="103" applyFont="1" applyBorder="1" applyAlignment="1">
      <alignment horizontal="center"/>
    </xf>
    <xf numFmtId="0" fontId="1" fillId="0" borderId="19" xfId="103" applyBorder="1" applyAlignment="1">
      <alignment horizontal="distributed"/>
    </xf>
    <xf numFmtId="0" fontId="1" fillId="0" borderId="20" xfId="103" applyBorder="1" applyAlignment="1">
      <alignment horizontal="distributed"/>
    </xf>
    <xf numFmtId="0" fontId="31" fillId="0" borderId="134" xfId="103" applyFont="1" applyBorder="1" applyAlignment="1">
      <alignment horizontal="center"/>
    </xf>
    <xf numFmtId="0" fontId="1" fillId="0" borderId="57" xfId="103" applyBorder="1" applyAlignment="1">
      <alignment horizontal="distributed"/>
    </xf>
    <xf numFmtId="0" fontId="1" fillId="0" borderId="58" xfId="103" applyBorder="1" applyAlignment="1">
      <alignment horizontal="distributed"/>
    </xf>
    <xf numFmtId="0" fontId="1" fillId="0" borderId="164" xfId="103" applyBorder="1" applyAlignment="1">
      <alignment horizontal="distributed"/>
    </xf>
    <xf numFmtId="0" fontId="1" fillId="0" borderId="165" xfId="103" applyBorder="1" applyAlignment="1">
      <alignment horizontal="distributed"/>
    </xf>
    <xf numFmtId="0" fontId="1" fillId="0" borderId="166" xfId="103" applyBorder="1" applyAlignment="1">
      <alignment horizontal="distributed"/>
    </xf>
    <xf numFmtId="0" fontId="1" fillId="0" borderId="125" xfId="103" applyBorder="1" applyAlignment="1">
      <alignment horizontal="distributed"/>
    </xf>
    <xf numFmtId="0" fontId="1" fillId="0" borderId="19" xfId="103" applyBorder="1"/>
    <xf numFmtId="0" fontId="1" fillId="0" borderId="20" xfId="103" applyBorder="1"/>
    <xf numFmtId="0" fontId="0" fillId="0" borderId="153" xfId="84" applyFont="1" applyBorder="1" applyAlignment="1">
      <alignment horizontal="center" vertical="center"/>
    </xf>
    <xf numFmtId="0" fontId="1" fillId="0" borderId="128" xfId="84" applyBorder="1" applyAlignment="1">
      <alignment horizontal="center" vertical="center"/>
    </xf>
    <xf numFmtId="0" fontId="1" fillId="0" borderId="134" xfId="84" applyBorder="1" applyAlignment="1">
      <alignment horizontal="center" vertical="center"/>
    </xf>
    <xf numFmtId="0" fontId="1" fillId="0" borderId="48" xfId="105" applyBorder="1" applyAlignment="1">
      <alignment horizontal="left"/>
    </xf>
    <xf numFmtId="0" fontId="1" fillId="0" borderId="167" xfId="105" applyBorder="1" applyAlignment="1">
      <alignment horizontal="left"/>
    </xf>
    <xf numFmtId="0" fontId="1" fillId="0" borderId="13" xfId="105" applyBorder="1" applyAlignment="1">
      <alignment horizontal="center" vertical="center" textRotation="255"/>
    </xf>
    <xf numFmtId="0" fontId="1" fillId="0" borderId="14" xfId="105" applyBorder="1" applyAlignment="1">
      <alignment horizontal="center" vertical="center" textRotation="255"/>
    </xf>
    <xf numFmtId="0" fontId="1" fillId="0" borderId="24" xfId="105" applyBorder="1" applyAlignment="1">
      <alignment horizontal="center" vertical="center" textRotation="255"/>
    </xf>
    <xf numFmtId="0" fontId="0" fillId="0" borderId="103" xfId="105" applyFont="1" applyBorder="1" applyAlignment="1">
      <alignment horizontal="center" vertical="center"/>
    </xf>
    <xf numFmtId="0" fontId="1" fillId="0" borderId="37" xfId="105" applyBorder="1" applyAlignment="1">
      <alignment horizontal="center" vertical="center"/>
    </xf>
    <xf numFmtId="0" fontId="1" fillId="0" borderId="92" xfId="105" applyBorder="1" applyAlignment="1">
      <alignment horizontal="center" vertical="center"/>
    </xf>
    <xf numFmtId="0" fontId="1" fillId="0" borderId="97" xfId="105" applyBorder="1" applyAlignment="1">
      <alignment horizontal="center" vertical="center"/>
    </xf>
    <xf numFmtId="0" fontId="1" fillId="0" borderId="13" xfId="105" applyBorder="1" applyAlignment="1">
      <alignment horizontal="center" vertical="center"/>
    </xf>
    <xf numFmtId="0" fontId="1" fillId="0" borderId="93" xfId="105" applyBorder="1" applyAlignment="1">
      <alignment horizontal="center" vertical="center"/>
    </xf>
    <xf numFmtId="194" fontId="0" fillId="0" borderId="128" xfId="105" applyNumberFormat="1" applyFont="1" applyBorder="1" applyAlignment="1">
      <alignment horizontal="center"/>
    </xf>
    <xf numFmtId="194" fontId="1" fillId="0" borderId="128" xfId="105" applyNumberFormat="1" applyBorder="1" applyAlignment="1">
      <alignment horizontal="center"/>
    </xf>
    <xf numFmtId="194" fontId="1" fillId="0" borderId="134" xfId="105" applyNumberFormat="1" applyBorder="1" applyAlignment="1">
      <alignment horizontal="center"/>
    </xf>
    <xf numFmtId="0" fontId="1" fillId="0" borderId="168" xfId="105" applyBorder="1" applyAlignment="1">
      <alignment horizontal="center"/>
    </xf>
    <xf numFmtId="0" fontId="1" fillId="0" borderId="74" xfId="105" applyBorder="1" applyAlignment="1">
      <alignment horizontal="center"/>
    </xf>
    <xf numFmtId="0" fontId="1" fillId="0" borderId="169" xfId="105" applyBorder="1" applyAlignment="1">
      <alignment horizontal="center"/>
    </xf>
    <xf numFmtId="0" fontId="1" fillId="0" borderId="13" xfId="105" applyBorder="1" applyAlignment="1">
      <alignment horizontal="left"/>
    </xf>
    <xf numFmtId="0" fontId="1" fillId="0" borderId="93" xfId="105" applyBorder="1" applyAlignment="1">
      <alignment horizontal="left"/>
    </xf>
    <xf numFmtId="0" fontId="1" fillId="0" borderId="37" xfId="105" applyBorder="1" applyAlignment="1">
      <alignment horizontal="left"/>
    </xf>
    <xf numFmtId="0" fontId="1" fillId="0" borderId="92" xfId="105" applyBorder="1" applyAlignment="1">
      <alignment horizontal="left"/>
    </xf>
    <xf numFmtId="0" fontId="1" fillId="0" borderId="143" xfId="105" applyBorder="1" applyAlignment="1">
      <alignment vertical="distributed" textRotation="255"/>
    </xf>
    <xf numFmtId="0" fontId="1" fillId="0" borderId="100" xfId="105" applyBorder="1" applyAlignment="1">
      <alignment vertical="distributed" textRotation="255"/>
    </xf>
    <xf numFmtId="0" fontId="1" fillId="0" borderId="108" xfId="105" applyBorder="1" applyAlignment="1">
      <alignment vertical="center" wrapText="1"/>
    </xf>
    <xf numFmtId="0" fontId="1" fillId="0" borderId="100" xfId="105" applyBorder="1" applyAlignment="1">
      <alignment vertical="center" wrapText="1"/>
    </xf>
    <xf numFmtId="0" fontId="4" fillId="0" borderId="48" xfId="105" applyFont="1" applyBorder="1" applyAlignment="1">
      <alignment vertical="top" wrapText="1"/>
    </xf>
    <xf numFmtId="0" fontId="4" fillId="0" borderId="24" xfId="105" applyFont="1" applyBorder="1" applyAlignment="1">
      <alignment vertical="top" wrapText="1"/>
    </xf>
  </cellXfs>
  <cellStyles count="139">
    <cellStyle name="20% - アクセント 1" xfId="1" builtinId="30" customBuiltin="1"/>
    <cellStyle name="20% - アクセント 1 2" xfId="2" xr:uid="{4EC611EE-59DE-4F83-8E3C-72E489FA2263}"/>
    <cellStyle name="20% - アクセント 2" xfId="3" builtinId="34" customBuiltin="1"/>
    <cellStyle name="20% - アクセント 2 2" xfId="4" xr:uid="{4FA02CAD-E4D9-4CCA-A075-05F1693719DF}"/>
    <cellStyle name="20% - アクセント 3" xfId="5" builtinId="38" customBuiltin="1"/>
    <cellStyle name="20% - アクセント 3 2" xfId="6" xr:uid="{7FCB229E-9BBC-42D1-8858-253716D3C0D8}"/>
    <cellStyle name="20% - アクセント 4" xfId="7" builtinId="42" customBuiltin="1"/>
    <cellStyle name="20% - アクセント 4 2" xfId="8" xr:uid="{0EF2F409-F6DC-4614-804D-2ED19688866F}"/>
    <cellStyle name="20% - アクセント 5" xfId="9" builtinId="46" customBuiltin="1"/>
    <cellStyle name="20% - アクセント 5 2" xfId="10" xr:uid="{211D7032-EE2E-4651-8D08-DD8C22DD4BE5}"/>
    <cellStyle name="20% - アクセント 6" xfId="11" builtinId="50" customBuiltin="1"/>
    <cellStyle name="20% - アクセント 6 2" xfId="12" xr:uid="{9ACD9F68-2E65-44DA-B3C9-BB39005E0038}"/>
    <cellStyle name="40% - アクセント 1" xfId="13" builtinId="31" customBuiltin="1"/>
    <cellStyle name="40% - アクセント 1 2" xfId="14" xr:uid="{E4E0FB72-DA41-4155-9523-A55131485B58}"/>
    <cellStyle name="40% - アクセント 2" xfId="15" builtinId="35" customBuiltin="1"/>
    <cellStyle name="40% - アクセント 2 2" xfId="16" xr:uid="{DC54C9BC-2529-497F-AE3D-C8D53570472E}"/>
    <cellStyle name="40% - アクセント 3" xfId="17" builtinId="39" customBuiltin="1"/>
    <cellStyle name="40% - アクセント 3 2" xfId="18" xr:uid="{66EEDE89-D4A2-4A0F-AB97-0A77D3A2C0A3}"/>
    <cellStyle name="40% - アクセント 4" xfId="19" builtinId="43" customBuiltin="1"/>
    <cellStyle name="40% - アクセント 4 2" xfId="20" xr:uid="{74EEBE53-F4D3-4D33-B251-C660B60A02C9}"/>
    <cellStyle name="40% - アクセント 5" xfId="21" builtinId="47" customBuiltin="1"/>
    <cellStyle name="40% - アクセント 5 2" xfId="22" xr:uid="{D8919993-AE31-4503-A492-C31ED80D2938}"/>
    <cellStyle name="40% - アクセント 6" xfId="23" builtinId="51" customBuiltin="1"/>
    <cellStyle name="40% - アクセント 6 2" xfId="24" xr:uid="{B225885D-A579-4FB4-AEA1-5A351116D463}"/>
    <cellStyle name="60% - アクセント 1" xfId="25" builtinId="32" customBuiltin="1"/>
    <cellStyle name="60% - アクセント 1 2" xfId="26" xr:uid="{F7505A4F-2092-4CDD-9B19-496709714B05}"/>
    <cellStyle name="60% - アクセント 2" xfId="27" builtinId="36" customBuiltin="1"/>
    <cellStyle name="60% - アクセント 2 2" xfId="28" xr:uid="{1F108B7B-F1F5-46F1-AE0F-9CB885CCD408}"/>
    <cellStyle name="60% - アクセント 3" xfId="29" builtinId="40" customBuiltin="1"/>
    <cellStyle name="60% - アクセント 3 2" xfId="30" xr:uid="{AA441399-4716-40BF-8E00-1960D7208F26}"/>
    <cellStyle name="60% - アクセント 4" xfId="31" builtinId="44" customBuiltin="1"/>
    <cellStyle name="60% - アクセント 4 2" xfId="32" xr:uid="{B899EA16-A11F-4473-BAF6-5C3F2E158636}"/>
    <cellStyle name="60% - アクセント 5" xfId="33" builtinId="48" customBuiltin="1"/>
    <cellStyle name="60% - アクセント 5 2" xfId="34" xr:uid="{04160295-C07D-477F-A373-11DB381DE3E4}"/>
    <cellStyle name="60% - アクセント 6" xfId="35" builtinId="52" customBuiltin="1"/>
    <cellStyle name="60% - アクセント 6 2" xfId="36" xr:uid="{EA1FB3AD-F9B5-4EEE-88AE-B89F751868FE}"/>
    <cellStyle name="アクセント 1" xfId="37" builtinId="29" customBuiltin="1"/>
    <cellStyle name="アクセント 1 2" xfId="38" xr:uid="{3E0E0FE3-5B99-4518-9E77-C91BDFB58F70}"/>
    <cellStyle name="アクセント 2" xfId="39" builtinId="33" customBuiltin="1"/>
    <cellStyle name="アクセント 2 2" xfId="40" xr:uid="{115575D5-7A6F-45CA-9FDE-B76DB5CB0522}"/>
    <cellStyle name="アクセント 3" xfId="41" builtinId="37" customBuiltin="1"/>
    <cellStyle name="アクセント 3 2" xfId="42" xr:uid="{73BC3FFA-8F68-4702-91F2-5A752E21B799}"/>
    <cellStyle name="アクセント 4" xfId="43" builtinId="41" customBuiltin="1"/>
    <cellStyle name="アクセント 4 2" xfId="44" xr:uid="{28680D26-754E-45EC-BCC7-4B49998AD338}"/>
    <cellStyle name="アクセント 5" xfId="45" builtinId="45" customBuiltin="1"/>
    <cellStyle name="アクセント 5 2" xfId="46" xr:uid="{A6181E7E-EB03-4ADB-A94F-5281E740D418}"/>
    <cellStyle name="アクセント 6" xfId="47" builtinId="49" customBuiltin="1"/>
    <cellStyle name="アクセント 6 2" xfId="48" xr:uid="{222C8295-E416-44B2-8721-CB2777FEDA90}"/>
    <cellStyle name="タイトル" xfId="49" builtinId="15" customBuiltin="1"/>
    <cellStyle name="チェック セル" xfId="50" builtinId="23" customBuiltin="1"/>
    <cellStyle name="チェック セル 2" xfId="51" xr:uid="{93D83D8D-F43C-44DD-A005-62160AA5C450}"/>
    <cellStyle name="どちらでもない" xfId="52" builtinId="28" customBuiltin="1"/>
    <cellStyle name="どちらでもない 2" xfId="53" xr:uid="{1093EBA1-CDD4-439C-8603-BEAE05BE0DA4}"/>
    <cellStyle name="パーセント" xfId="54" builtinId="5"/>
    <cellStyle name="メモ" xfId="55" builtinId="10" customBuiltin="1"/>
    <cellStyle name="メモ 2" xfId="56" xr:uid="{6D898079-4D73-4AD4-956F-A38CC154A7D6}"/>
    <cellStyle name="メモ 2 2" xfId="57" xr:uid="{A12193D2-93DD-42D4-9104-7CB353519F6B}"/>
    <cellStyle name="メモ 3" xfId="58" xr:uid="{1BA1D7C6-A72A-4DC2-9D02-B9E013E49CBA}"/>
    <cellStyle name="リンク セル" xfId="59" builtinId="24" customBuiltin="1"/>
    <cellStyle name="悪い" xfId="60" builtinId="27" customBuiltin="1"/>
    <cellStyle name="悪い 2" xfId="61" xr:uid="{F0C9710A-0A27-4AED-A7F5-EB7477BAA4F6}"/>
    <cellStyle name="計算" xfId="62" builtinId="22" customBuiltin="1"/>
    <cellStyle name="計算 2" xfId="63" xr:uid="{7A68122F-34AA-4EFE-B5F8-F130708C02E7}"/>
    <cellStyle name="警告文" xfId="64" builtinId="11" customBuiltin="1"/>
    <cellStyle name="桁区切り" xfId="65" builtinId="6"/>
    <cellStyle name="桁区切り 2" xfId="66" xr:uid="{7929956F-0D62-48F0-827E-B700989EF64D}"/>
    <cellStyle name="見出し 1" xfId="67" builtinId="16" customBuiltin="1"/>
    <cellStyle name="見出し 2" xfId="68" builtinId="17" customBuiltin="1"/>
    <cellStyle name="見出し 3" xfId="69" builtinId="18" customBuiltin="1"/>
    <cellStyle name="見出し 4" xfId="70" builtinId="19" customBuiltin="1"/>
    <cellStyle name="集計" xfId="71" builtinId="25" customBuiltin="1"/>
    <cellStyle name="出力" xfId="72" builtinId="21" customBuiltin="1"/>
    <cellStyle name="出力 2" xfId="73" xr:uid="{F5937031-E3A8-4AD7-B15F-7EE5A3892DF7}"/>
    <cellStyle name="説明文" xfId="74" builtinId="53" customBuiltin="1"/>
    <cellStyle name="入力" xfId="75" builtinId="20" customBuiltin="1"/>
    <cellStyle name="入力 2" xfId="76" xr:uid="{8C73892E-04C5-4066-83FC-B0044FF5E07E}"/>
    <cellStyle name="標準" xfId="0" builtinId="0"/>
    <cellStyle name="標準 2" xfId="77" xr:uid="{F19D492B-6A78-49DF-8CAA-247BC6B5B129}"/>
    <cellStyle name="標準_（１１）軽自動車課税台数の推移_（１２）軽自動車課税台数の推移_（１１）軽自動車課税台数の推移" xfId="78" xr:uid="{0F16E12D-5EDF-4303-9D9A-EC0FD6A31F52}"/>
    <cellStyle name="標準_（１２）特別区たばこ税の推移_（１３）特別区たばこ税の推移" xfId="79" xr:uid="{01C5902F-DACB-4405-8F09-19CFA189817B}"/>
    <cellStyle name="標準_（１２）特別区たばこ税の推移_（１３）特別区たばこ税の推移_（１２）特別区たばこ税の推移" xfId="80" xr:uid="{F0F215C5-06FF-4880-92E9-3C4D25713A94}"/>
    <cellStyle name="標準_（１３）国税・都税・特別区税_（１４）国税・都税・特別区税_（１３）国税・都税・特別区税" xfId="81" xr:uid="{2FC6883A-E48A-4F19-821A-78B84D09FAF1}"/>
    <cellStyle name="標準_（１３）特別区たばこ税の推移_1_（１２）特別区たばこ税の推移" xfId="82" xr:uid="{9408FFA8-E120-48B3-9C01-40E1882A9A29}"/>
    <cellStyle name="標準_（１６）墨田区の都税の推移_1_（１５）墨田区の都税の推移" xfId="83" xr:uid="{ADDCEB7B-810F-4C18-9E9F-73B52306483A}"/>
    <cellStyle name="標準_（１７）区有財産の推移" xfId="84" xr:uid="{05A27390-AABC-4746-886C-BB384F24F9B6}"/>
    <cellStyle name="標準_1　財政状況の推移" xfId="85" xr:uid="{7A4DDB29-6881-44D0-882F-C1970292F39F}"/>
    <cellStyle name="標準_10　区民税負担額・区経費の推移" xfId="86" xr:uid="{63FA7B68-9923-4389-A75A-99C87809124B}"/>
    <cellStyle name="標準_10　区民税負担額・区経費の推移_（１１）区民税負担額・区経費の推移" xfId="87" xr:uid="{96AB4038-1087-40F1-AC86-2A3361CA4D33}"/>
    <cellStyle name="標準_10　区民税負担額・区経費の推移_（１１）区民税負担額・区経費の推移_（１０）区民税負担額・区経費の推移" xfId="88" xr:uid="{B6F025E6-3888-4F90-BFC0-74DB72649F79}"/>
    <cellStyle name="標準_11　軽自動車税課税台数の推移" xfId="89" xr:uid="{1B2308AF-C8E3-433B-88DD-1B418484DE7A}"/>
    <cellStyle name="標準_11　軽自動車税課税台数の推移_（１２）軽自動車課税台数の推移" xfId="90" xr:uid="{D6A93243-A1D6-4E04-8069-F1DCA68622B3}"/>
    <cellStyle name="標準_11　軽自動車税課税台数の推移_（１２）軽自動車課税台数の推移_（１１）軽自動車課税台数の推移" xfId="91" xr:uid="{E6CBF226-FCE7-4F80-8D83-5209F6D617B5}"/>
    <cellStyle name="標準_12　特別区たばこ税の推移" xfId="92" xr:uid="{4D077F8B-A648-4F03-8E8D-B81DEFC8048A}"/>
    <cellStyle name="標準_12　特別区たばこ税の推移_（１３）特別区たばこ税の推移" xfId="93" xr:uid="{25CB4E0A-5EE3-4456-9429-D1A26E2F7147}"/>
    <cellStyle name="標準_12　特別区たばこ税の推移_（１３）特別区たばこ税の推移_（１２）特別区たばこ税の推移" xfId="94" xr:uid="{F3CAF4E2-BB71-4741-B01A-0034A7835080}"/>
    <cellStyle name="標準_13　国税・都税・特別区税の推移" xfId="95" xr:uid="{69B55F15-089C-46D2-83C7-BCC1FF612092}"/>
    <cellStyle name="標準_13　国税・都税・特別区税の推移_（１４）国税・都税・特別区税" xfId="96" xr:uid="{F0B01FA9-D7C5-406D-8CCF-77FDC579D224}"/>
    <cellStyle name="標準_13　国税・都税・特別区税の推移_（１４）国税・都税・特別区税_（１３）国税・都税・特別区税" xfId="97" xr:uid="{CBD97B58-F804-40CB-99EF-4E7A1E296DBF}"/>
    <cellStyle name="標準_14　墨田区の国税の推移" xfId="98" xr:uid="{3ACE55FF-0A5B-4DD2-AC70-702F9228E1C3}"/>
    <cellStyle name="標準_14　墨田区の国税の推移_（１５）墨田区の国税の推移" xfId="99" xr:uid="{8AF76EDA-8A74-47CF-A955-B0C0385C334C}"/>
    <cellStyle name="標準_14　墨田区の国税の推移_（１５）墨田区の国税の推移_（１４）墨田区の国税の推移" xfId="100" xr:uid="{2DF1885D-8D61-4A35-B27E-9177061BEF38}"/>
    <cellStyle name="標準_15　墨田区の都税の推移" xfId="101" xr:uid="{5E9508D1-D8BB-4529-91E3-F7659175C33F}"/>
    <cellStyle name="標準_15　墨田区の都税の推移_（１６）墨田区の都税の推移" xfId="102" xr:uid="{38F1C50C-8AB4-46F6-BAD3-5111C2CDD4DF}"/>
    <cellStyle name="標準_15　墨田区の都税の推移_（１６）墨田区の都税の推移_（１５）墨田区の都税の推移" xfId="103" xr:uid="{AAE13CAE-469A-4E66-BD47-9C4264BD15DD}"/>
    <cellStyle name="標準_16　区有財産の推移" xfId="104" xr:uid="{91CD3B9D-3C44-4931-9032-CE7ED3EF9DB9}"/>
    <cellStyle name="標準_16　区有財産の推移_（１７）区有財産の推移" xfId="105" xr:uid="{C07AF639-34DE-413F-87CD-AF86B2A5CA5A}"/>
    <cellStyle name="標準_16　区有財産の推移_（１７）区有財産の推移_（１７）区有財産の推移" xfId="106" xr:uid="{0A759197-6E1F-4991-94D2-6FE3CDEA8EB4}"/>
    <cellStyle name="標準_2　財政　23～31" xfId="107" xr:uid="{B9E2A054-B616-4A43-8087-CFA3A2D86ABB}"/>
    <cellStyle name="標準_２　財政_（１０）特別区税の推移" xfId="108" xr:uid="{261F19D0-DDF9-4383-AA69-D4B295DDBE74}"/>
    <cellStyle name="標準_２　財政_（１０）特別区税の推移_（９）特別区税の推移" xfId="109" xr:uid="{7EEB876C-4547-48D7-8321-5428C6C0F2A4}"/>
    <cellStyle name="標準_２　財政_（１１）区民税負担額・区経費の推移" xfId="110" xr:uid="{6DAD34A5-0373-4690-9DF8-5D1303B28D7B}"/>
    <cellStyle name="標準_２　財政_（１２）軽自動車課税台数の推移" xfId="111" xr:uid="{C7F1C52C-AF11-4948-8A8E-E92EF9A35806}"/>
    <cellStyle name="標準_２　財政_（１３）特別区たばこ税の推移" xfId="112" xr:uid="{652F7CAF-BEA9-450F-8711-BDA870BA3039}"/>
    <cellStyle name="標準_２　財政_（１４）国税・都税・特別区税" xfId="113" xr:uid="{80AADFC4-BEE5-4B3F-ABD9-ED01D9446A9B}"/>
    <cellStyle name="標準_２　財政_（１５）墨田区の国税の推移" xfId="114" xr:uid="{039B5185-7872-49C1-88C5-F00789F1D5AD}"/>
    <cellStyle name="標準_２　財政_（１６）墨田区の都税の推移" xfId="115" xr:uid="{AF530B26-FD7B-4815-AEFC-BCC3850E39ED}"/>
    <cellStyle name="標準_2 目的別決算状況" xfId="116" xr:uid="{5FFD38C2-0B94-4760-9C7F-0999B760B91A}"/>
    <cellStyle name="標準_2 目的別決算状況_（２）目的別決算状況" xfId="117" xr:uid="{DADF5020-6C87-4B75-9DE4-59F12CC46FDC}"/>
    <cellStyle name="標準_3　性質別決算状況(普通会計)" xfId="118" xr:uid="{5EC0E273-7133-4758-BCA4-231844E0B6F1}"/>
    <cellStyle name="標準_3　性質別決算状況(普通会計)_（３）性質別決算状況" xfId="119" xr:uid="{643E7435-E4F2-42EC-BE2F-E1B0C015740E}"/>
    <cellStyle name="標準_3　性質別決算状況(普通会計)_（３）性質別決算状況 2" xfId="120" xr:uid="{9B5186B2-5A98-427F-BD00-23B26818BAEC}"/>
    <cellStyle name="標準_3　性質別決算状況(普通会計)_（３）性質別決算状況_2-（３）性質別決算状況" xfId="121" xr:uid="{2A2412EA-1AA8-470E-AEB8-080B81BB56CC}"/>
    <cellStyle name="標準_4　国保会計決算状況" xfId="122" xr:uid="{383D810E-4C35-45B1-BE2B-DAD3187BBBC3}"/>
    <cellStyle name="標準_4　国保会計決算状況_（４）国民健康保険決算状況" xfId="123" xr:uid="{8A05E0F1-0509-4E32-A1A0-680F0DDEEC0F}"/>
    <cellStyle name="標準_4　国保会計決算状況_（４）国民健康保険決算状況_（４）国民健康保険決算状況" xfId="124" xr:uid="{7EC1E0D4-AEAA-4D92-AC62-CBA5A862784D}"/>
    <cellStyle name="標準_5　老人保健会計決算状況_（７）後期高齢者医療決算状況_（７）後期高齢者医療決算状況" xfId="125" xr:uid="{0FDF9C3F-28A7-4D2D-9330-853ADD702639}"/>
    <cellStyle name="標準_6　介護保険特別会計" xfId="126" xr:uid="{4FD06184-69A0-431D-A59E-B37C6EFD36ED}"/>
    <cellStyle name="標準_6　介護保険特別会計_（６）介護保険決算状況" xfId="127" xr:uid="{FA966571-79ED-44F4-AF9D-3B63504876A7}"/>
    <cellStyle name="標準_6　介護保険特別会計_（６）介護保険決算状況_2-（５）介護保険決算状況" xfId="128" xr:uid="{E0563D58-A0D4-4F1E-8AD7-F6995E3DFCE8}"/>
    <cellStyle name="標準_7 都区財政調整（当初算定額）" xfId="129" xr:uid="{38B59EF5-87D7-493E-831C-893BC3FE75BD}"/>
    <cellStyle name="標準_7 都区財政調整（当初算定額）_（８）都区財政調整" xfId="130" xr:uid="{7C42D21E-8AE9-4682-935B-48D5B8B0E533}"/>
    <cellStyle name="標準_7 都区財政調整（当初算定額）_（８）都区財政調整_財政担当部分の回答" xfId="131" xr:uid="{F0C43E2A-7CFD-4376-828B-B6A76BB436FB}"/>
    <cellStyle name="標準_8 都区財政調整区別算定結果（当初算定額）" xfId="132" xr:uid="{818921FD-C735-43BB-B859-C9162D255224}"/>
    <cellStyle name="標準_8 都区財政調整区別算定結果（当初算定額）_（９）都区財政調整区別算定結果" xfId="133" xr:uid="{4CDFB17A-1DFB-40AE-BA72-18D7C172DA87}"/>
    <cellStyle name="標準_9　特別区税の推移" xfId="134" xr:uid="{49A1359A-582B-473B-B90F-538C8E2365A8}"/>
    <cellStyle name="標準_9　特別区税の推移_（１０）特別区税の推移" xfId="135" xr:uid="{6256D207-01E1-4BD0-9553-8C28B7688BD8}"/>
    <cellStyle name="標準_9　特別区税の推移_（１０）特別区税の推移_（９）特別区税の推移" xfId="136" xr:uid="{15F77A62-76CC-4589-BDBF-3B974CDF44DB}"/>
    <cellStyle name="良い" xfId="137" builtinId="26" customBuiltin="1"/>
    <cellStyle name="良い 2" xfId="138" xr:uid="{B253161C-64EE-4433-B904-4D7E78617F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B836F-D2E8-4820-9B60-5F7D5197E4B8}">
  <sheetPr>
    <tabColor rgb="FFFFFF00"/>
    <pageSetUpPr fitToPage="1"/>
  </sheetPr>
  <dimension ref="A1:O49"/>
  <sheetViews>
    <sheetView showGridLines="0" tabSelected="1" zoomScale="70" zoomScaleNormal="70" workbookViewId="0"/>
  </sheetViews>
  <sheetFormatPr defaultRowHeight="13.5" x14ac:dyDescent="0.15"/>
  <cols>
    <col min="1" max="1" width="9" style="37" customWidth="1"/>
    <col min="2" max="2" width="0.5" style="37" customWidth="1"/>
    <col min="3" max="3" width="24.875" style="37" customWidth="1"/>
    <col min="4" max="4" width="12.625" style="37" customWidth="1"/>
    <col min="5" max="5" width="8.125" style="38" bestFit="1" customWidth="1"/>
    <col min="6" max="6" width="12.625" style="37" customWidth="1"/>
    <col min="7" max="7" width="8.625" style="38" customWidth="1"/>
    <col min="8" max="8" width="12.625" style="37" customWidth="1"/>
    <col min="9" max="9" width="8.375" style="37" bestFit="1" customWidth="1"/>
    <col min="10" max="10" width="12.625" style="37" customWidth="1"/>
    <col min="11" max="11" width="8.375" style="37" customWidth="1"/>
    <col min="12" max="12" width="12.625" style="37" customWidth="1"/>
    <col min="13" max="13" width="8.875" style="37" customWidth="1"/>
    <col min="14" max="14" width="13.125" style="37" bestFit="1" customWidth="1"/>
    <col min="15" max="15" width="9" style="37" customWidth="1"/>
    <col min="16" max="16" width="14.5" style="37" customWidth="1"/>
    <col min="17" max="16384" width="9" style="37"/>
  </cols>
  <sheetData>
    <row r="1" spans="1:15" ht="17.25" x14ac:dyDescent="0.2">
      <c r="A1" s="37" t="s">
        <v>254</v>
      </c>
      <c r="C1" s="5" t="s">
        <v>257</v>
      </c>
    </row>
    <row r="2" spans="1:15" ht="17.25" x14ac:dyDescent="0.15">
      <c r="A2" s="37" t="s">
        <v>255</v>
      </c>
      <c r="C2" s="2" t="s">
        <v>213</v>
      </c>
      <c r="D2" s="2"/>
      <c r="E2" s="2"/>
      <c r="F2" s="39"/>
      <c r="G2" s="40"/>
      <c r="H2" s="39"/>
      <c r="I2" s="39"/>
      <c r="J2" s="39"/>
      <c r="K2" s="39"/>
      <c r="L2" s="39"/>
      <c r="M2" s="39"/>
    </row>
    <row r="3" spans="1:15" ht="14.25" thickBot="1" x14ac:dyDescent="0.2">
      <c r="C3" s="39"/>
      <c r="D3" s="39"/>
      <c r="E3" s="40"/>
      <c r="F3" s="39"/>
      <c r="G3" s="40"/>
      <c r="H3" s="39"/>
      <c r="I3" s="39"/>
      <c r="J3" s="39"/>
      <c r="K3" s="39"/>
      <c r="L3" s="972" t="s">
        <v>239</v>
      </c>
      <c r="M3" s="972"/>
    </row>
    <row r="4" spans="1:15" x14ac:dyDescent="0.15">
      <c r="C4" s="973" t="s">
        <v>0</v>
      </c>
      <c r="D4" s="975" t="s">
        <v>385</v>
      </c>
      <c r="E4" s="976"/>
      <c r="F4" s="977" t="s">
        <v>321</v>
      </c>
      <c r="G4" s="976"/>
      <c r="H4" s="977" t="s">
        <v>386</v>
      </c>
      <c r="I4" s="976"/>
      <c r="J4" s="977" t="s">
        <v>361</v>
      </c>
      <c r="K4" s="978"/>
      <c r="L4" s="977" t="s">
        <v>372</v>
      </c>
      <c r="M4" s="979"/>
    </row>
    <row r="5" spans="1:15" ht="14.25" thickBot="1" x14ac:dyDescent="0.2">
      <c r="C5" s="974"/>
      <c r="D5" s="41" t="s">
        <v>214</v>
      </c>
      <c r="E5" s="42" t="s">
        <v>2</v>
      </c>
      <c r="F5" s="41" t="s">
        <v>214</v>
      </c>
      <c r="G5" s="43" t="s">
        <v>2</v>
      </c>
      <c r="H5" s="41" t="s">
        <v>214</v>
      </c>
      <c r="I5" s="43" t="s">
        <v>2</v>
      </c>
      <c r="J5" s="44" t="s">
        <v>214</v>
      </c>
      <c r="K5" s="861" t="s">
        <v>2</v>
      </c>
      <c r="L5" s="41" t="s">
        <v>214</v>
      </c>
      <c r="M5" s="45" t="s">
        <v>2</v>
      </c>
    </row>
    <row r="6" spans="1:15" ht="14.25" thickTop="1" x14ac:dyDescent="0.15">
      <c r="C6" s="278" t="s">
        <v>3</v>
      </c>
      <c r="D6" s="48">
        <v>160121584</v>
      </c>
      <c r="E6" s="47">
        <v>100</v>
      </c>
      <c r="F6" s="46">
        <v>144680850</v>
      </c>
      <c r="G6" s="47">
        <f t="shared" ref="G6:G17" si="0">F6/D6*100</f>
        <v>90.356869065197358</v>
      </c>
      <c r="H6" s="48">
        <v>142135845</v>
      </c>
      <c r="I6" s="49">
        <f t="shared" ref="I6:I17" si="1">H6/D6*100</f>
        <v>88.767448740701937</v>
      </c>
      <c r="J6" s="46">
        <v>148345114</v>
      </c>
      <c r="K6" s="862">
        <f>J6/D6*100</f>
        <v>92.645295090260916</v>
      </c>
      <c r="L6" s="46">
        <v>152903846</v>
      </c>
      <c r="M6" s="50">
        <f t="shared" ref="M6:M17" si="2">L6/D6*100</f>
        <v>95.492339121501573</v>
      </c>
      <c r="O6" s="717"/>
    </row>
    <row r="7" spans="1:15" x14ac:dyDescent="0.15">
      <c r="C7" s="278" t="s">
        <v>4</v>
      </c>
      <c r="D7" s="52">
        <v>154070681</v>
      </c>
      <c r="E7" s="47">
        <v>100</v>
      </c>
      <c r="F7" s="51">
        <v>139818759</v>
      </c>
      <c r="G7" s="53">
        <f t="shared" si="0"/>
        <v>90.7497507588741</v>
      </c>
      <c r="H7" s="52">
        <v>136185152</v>
      </c>
      <c r="I7" s="53">
        <f t="shared" si="1"/>
        <v>88.391348124176844</v>
      </c>
      <c r="J7" s="51">
        <v>142455992</v>
      </c>
      <c r="K7" s="73">
        <f>J7/D7*100</f>
        <v>92.461454103652599</v>
      </c>
      <c r="L7" s="51">
        <v>146631185</v>
      </c>
      <c r="M7" s="54">
        <f t="shared" si="2"/>
        <v>95.171374623832548</v>
      </c>
    </row>
    <row r="8" spans="1:15" x14ac:dyDescent="0.15">
      <c r="C8" s="278" t="s">
        <v>5</v>
      </c>
      <c r="D8" s="56">
        <v>6050903</v>
      </c>
      <c r="E8" s="47">
        <v>100</v>
      </c>
      <c r="F8" s="55">
        <v>4862091</v>
      </c>
      <c r="G8" s="53">
        <f t="shared" si="0"/>
        <v>80.353147290577951</v>
      </c>
      <c r="H8" s="56">
        <v>5950692</v>
      </c>
      <c r="I8" s="53">
        <f t="shared" si="1"/>
        <v>98.343867022822877</v>
      </c>
      <c r="J8" s="55">
        <v>5889122</v>
      </c>
      <c r="K8" s="73">
        <f>J8/D8*100</f>
        <v>97.326332945677692</v>
      </c>
      <c r="L8" s="55">
        <v>6272661</v>
      </c>
      <c r="M8" s="54">
        <f t="shared" si="2"/>
        <v>103.66487448237065</v>
      </c>
    </row>
    <row r="9" spans="1:15" x14ac:dyDescent="0.15">
      <c r="C9" s="3" t="s">
        <v>215</v>
      </c>
      <c r="D9" s="52">
        <v>604728</v>
      </c>
      <c r="E9" s="47">
        <v>100</v>
      </c>
      <c r="F9" s="51">
        <v>301758</v>
      </c>
      <c r="G9" s="53">
        <f t="shared" si="0"/>
        <v>49.899789657498914</v>
      </c>
      <c r="H9" s="52">
        <v>140915</v>
      </c>
      <c r="I9" s="53">
        <f t="shared" si="1"/>
        <v>23.30221190353349</v>
      </c>
      <c r="J9" s="51">
        <v>352081</v>
      </c>
      <c r="K9" s="73">
        <f t="shared" ref="K9:K17" si="3">J9/D9*100</f>
        <v>58.221382175126671</v>
      </c>
      <c r="L9" s="51">
        <v>361954</v>
      </c>
      <c r="M9" s="54">
        <f t="shared" si="2"/>
        <v>59.854017012607322</v>
      </c>
    </row>
    <row r="10" spans="1:15" x14ac:dyDescent="0.15">
      <c r="C10" s="278" t="s">
        <v>6</v>
      </c>
      <c r="D10" s="56">
        <v>5446175</v>
      </c>
      <c r="E10" s="47">
        <v>100</v>
      </c>
      <c r="F10" s="55">
        <v>4560333</v>
      </c>
      <c r="G10" s="53">
        <f t="shared" si="0"/>
        <v>83.734602725766251</v>
      </c>
      <c r="H10" s="56">
        <v>5809777</v>
      </c>
      <c r="I10" s="53">
        <f t="shared" si="1"/>
        <v>106.6762819777183</v>
      </c>
      <c r="J10" s="55">
        <v>5537041</v>
      </c>
      <c r="K10" s="73">
        <f t="shared" si="3"/>
        <v>101.66843702231382</v>
      </c>
      <c r="L10" s="55">
        <v>5910707</v>
      </c>
      <c r="M10" s="54">
        <f t="shared" si="2"/>
        <v>108.5295092427254</v>
      </c>
    </row>
    <row r="11" spans="1:15" x14ac:dyDescent="0.15">
      <c r="C11" s="279" t="s">
        <v>216</v>
      </c>
      <c r="D11" s="58">
        <v>-809277</v>
      </c>
      <c r="E11" s="47">
        <v>100</v>
      </c>
      <c r="F11" s="57">
        <v>-885842</v>
      </c>
      <c r="G11" s="53">
        <f>F11/D11*100</f>
        <v>109.46091387744863</v>
      </c>
      <c r="H11" s="58">
        <v>1249444</v>
      </c>
      <c r="I11" s="53">
        <f t="shared" si="1"/>
        <v>-154.3901531861155</v>
      </c>
      <c r="J11" s="57">
        <v>-272736</v>
      </c>
      <c r="K11" s="73">
        <f t="shared" si="3"/>
        <v>33.701192545939151</v>
      </c>
      <c r="L11" s="57">
        <v>373666</v>
      </c>
      <c r="M11" s="54">
        <f t="shared" si="2"/>
        <v>-46.172818454002773</v>
      </c>
    </row>
    <row r="12" spans="1:15" x14ac:dyDescent="0.15">
      <c r="C12" s="280" t="s">
        <v>249</v>
      </c>
      <c r="D12" s="60">
        <v>1012390</v>
      </c>
      <c r="E12" s="47">
        <v>100</v>
      </c>
      <c r="F12" s="59">
        <v>-625267</v>
      </c>
      <c r="G12" s="53">
        <f t="shared" si="0"/>
        <v>-61.761475320775595</v>
      </c>
      <c r="H12" s="60">
        <v>3029666</v>
      </c>
      <c r="I12" s="53">
        <f t="shared" si="1"/>
        <v>299.25878367032465</v>
      </c>
      <c r="J12" s="59">
        <v>-2843260</v>
      </c>
      <c r="K12" s="73">
        <f t="shared" si="3"/>
        <v>-280.84631416746515</v>
      </c>
      <c r="L12" s="59">
        <v>-1601301</v>
      </c>
      <c r="M12" s="54">
        <f t="shared" si="2"/>
        <v>-158.17036912652239</v>
      </c>
    </row>
    <row r="13" spans="1:15" x14ac:dyDescent="0.15">
      <c r="C13" s="278" t="s">
        <v>277</v>
      </c>
      <c r="D13" s="55">
        <v>29347781</v>
      </c>
      <c r="E13" s="47">
        <v>100</v>
      </c>
      <c r="F13" s="55">
        <v>29066571</v>
      </c>
      <c r="G13" s="53">
        <f t="shared" si="0"/>
        <v>99.041801490886144</v>
      </c>
      <c r="H13" s="56">
        <v>29867229</v>
      </c>
      <c r="I13" s="53">
        <f t="shared" si="1"/>
        <v>101.76997368216698</v>
      </c>
      <c r="J13" s="55">
        <v>32368525</v>
      </c>
      <c r="K13" s="73">
        <f t="shared" si="3"/>
        <v>110.29292129445834</v>
      </c>
      <c r="L13" s="55">
        <v>34000817</v>
      </c>
      <c r="M13" s="54">
        <f t="shared" si="2"/>
        <v>115.85481369102489</v>
      </c>
    </row>
    <row r="14" spans="1:15" x14ac:dyDescent="0.15">
      <c r="C14" s="278" t="s">
        <v>276</v>
      </c>
      <c r="D14" s="48">
        <v>67423543</v>
      </c>
      <c r="E14" s="47">
        <v>100</v>
      </c>
      <c r="F14" s="46">
        <v>70714609</v>
      </c>
      <c r="G14" s="47">
        <f t="shared" si="0"/>
        <v>104.88118223036722</v>
      </c>
      <c r="H14" s="48">
        <v>72177116</v>
      </c>
      <c r="I14" s="47">
        <f t="shared" si="1"/>
        <v>107.05031623746027</v>
      </c>
      <c r="J14" s="46">
        <v>75917052</v>
      </c>
      <c r="K14" s="82">
        <f t="shared" si="3"/>
        <v>112.59724514922036</v>
      </c>
      <c r="L14" s="46">
        <v>79769426</v>
      </c>
      <c r="M14" s="54">
        <f t="shared" si="2"/>
        <v>118.31093776842904</v>
      </c>
    </row>
    <row r="15" spans="1:15" x14ac:dyDescent="0.15">
      <c r="C15" s="278" t="s">
        <v>278</v>
      </c>
      <c r="D15" s="56">
        <v>71383569</v>
      </c>
      <c r="E15" s="47">
        <v>100</v>
      </c>
      <c r="F15" s="55">
        <v>74778353</v>
      </c>
      <c r="G15" s="53">
        <f t="shared" si="0"/>
        <v>104.75569384881835</v>
      </c>
      <c r="H15" s="56">
        <v>76355548</v>
      </c>
      <c r="I15" s="53">
        <f t="shared" si="1"/>
        <v>106.96515888691415</v>
      </c>
      <c r="J15" s="55">
        <v>80359289</v>
      </c>
      <c r="K15" s="73">
        <f t="shared" si="3"/>
        <v>112.57393000341578</v>
      </c>
      <c r="L15" s="55">
        <v>84532574</v>
      </c>
      <c r="M15" s="54">
        <f t="shared" si="2"/>
        <v>118.42021236007407</v>
      </c>
    </row>
    <row r="16" spans="1:15" x14ac:dyDescent="0.15">
      <c r="C16" s="278" t="s">
        <v>9</v>
      </c>
      <c r="D16" s="56">
        <v>29883454</v>
      </c>
      <c r="E16" s="47">
        <v>100</v>
      </c>
      <c r="F16" s="55">
        <v>29285147</v>
      </c>
      <c r="G16" s="53">
        <f t="shared" si="0"/>
        <v>97.997865307002328</v>
      </c>
      <c r="H16" s="56">
        <v>27933531</v>
      </c>
      <c r="I16" s="53">
        <f t="shared" si="1"/>
        <v>93.474907552520534</v>
      </c>
      <c r="J16" s="55">
        <v>25093032</v>
      </c>
      <c r="K16" s="73">
        <f t="shared" si="3"/>
        <v>83.969650897784447</v>
      </c>
      <c r="L16" s="55">
        <v>26656355</v>
      </c>
      <c r="M16" s="54">
        <f t="shared" si="2"/>
        <v>89.201050855767889</v>
      </c>
    </row>
    <row r="17" spans="3:15" ht="14.25" thickBot="1" x14ac:dyDescent="0.2">
      <c r="C17" s="281" t="s">
        <v>242</v>
      </c>
      <c r="D17" s="63">
        <v>9692824</v>
      </c>
      <c r="E17" s="62">
        <v>100</v>
      </c>
      <c r="F17" s="61">
        <v>12391278</v>
      </c>
      <c r="G17" s="62">
        <f t="shared" si="0"/>
        <v>127.83970904661015</v>
      </c>
      <c r="H17" s="63">
        <v>10764240</v>
      </c>
      <c r="I17" s="62">
        <f t="shared" si="1"/>
        <v>111.05370323447532</v>
      </c>
      <c r="J17" s="61">
        <v>9920459</v>
      </c>
      <c r="K17" s="863">
        <f t="shared" si="3"/>
        <v>102.34848997567684</v>
      </c>
      <c r="L17" s="61">
        <v>19053808</v>
      </c>
      <c r="M17" s="64">
        <f t="shared" si="2"/>
        <v>196.57643634094666</v>
      </c>
    </row>
    <row r="18" spans="3:15" ht="14.25" thickBot="1" x14ac:dyDescent="0.2">
      <c r="C18" s="39"/>
      <c r="D18" s="282"/>
      <c r="E18" s="65"/>
      <c r="F18" s="282"/>
      <c r="G18" s="65"/>
      <c r="H18" s="282"/>
      <c r="I18" s="283"/>
      <c r="J18" s="282"/>
      <c r="K18" s="65"/>
      <c r="L18" s="282"/>
      <c r="M18" s="65"/>
    </row>
    <row r="19" spans="3:15" x14ac:dyDescent="0.15">
      <c r="C19" s="66" t="s">
        <v>69</v>
      </c>
      <c r="D19" s="67" t="s">
        <v>243</v>
      </c>
      <c r="E19" s="68" t="s">
        <v>74</v>
      </c>
      <c r="F19" s="67" t="s">
        <v>243</v>
      </c>
      <c r="G19" s="68" t="s">
        <v>74</v>
      </c>
      <c r="H19" s="67" t="s">
        <v>243</v>
      </c>
      <c r="I19" s="68" t="s">
        <v>74</v>
      </c>
      <c r="J19" s="67" t="s">
        <v>243</v>
      </c>
      <c r="K19" s="69" t="s">
        <v>74</v>
      </c>
      <c r="L19" s="864" t="s">
        <v>243</v>
      </c>
      <c r="M19" s="70" t="s">
        <v>74</v>
      </c>
    </row>
    <row r="20" spans="3:15" x14ac:dyDescent="0.15">
      <c r="C20" s="278" t="s">
        <v>279</v>
      </c>
      <c r="D20" s="71">
        <v>0.41</v>
      </c>
      <c r="E20" s="72">
        <v>100</v>
      </c>
      <c r="F20" s="71">
        <v>0.42</v>
      </c>
      <c r="G20" s="72">
        <f>F20/D20*100</f>
        <v>102.4390243902439</v>
      </c>
      <c r="H20" s="74">
        <v>0.42</v>
      </c>
      <c r="I20" s="73">
        <f>H20/D20*100</f>
        <v>102.4390243902439</v>
      </c>
      <c r="J20" s="74">
        <v>0.42</v>
      </c>
      <c r="K20" s="73">
        <f>J20/D20*100</f>
        <v>102.4390243902439</v>
      </c>
      <c r="L20" s="74">
        <v>0.42</v>
      </c>
      <c r="M20" s="54">
        <f>L20/D20*100</f>
        <v>102.4390243902439</v>
      </c>
    </row>
    <row r="21" spans="3:15" x14ac:dyDescent="0.15">
      <c r="C21" s="278" t="s">
        <v>280</v>
      </c>
      <c r="D21" s="75">
        <v>7.6</v>
      </c>
      <c r="E21" s="76">
        <v>100</v>
      </c>
      <c r="F21" s="75">
        <v>6.1</v>
      </c>
      <c r="G21" s="76">
        <f>F21/D21*100</f>
        <v>80.263157894736835</v>
      </c>
      <c r="H21" s="78">
        <v>7.6</v>
      </c>
      <c r="I21" s="77">
        <f>H21/D21*100</f>
        <v>100</v>
      </c>
      <c r="J21" s="78">
        <v>6.9</v>
      </c>
      <c r="K21" s="77">
        <f>J21/D21*100</f>
        <v>90.789473684210535</v>
      </c>
      <c r="L21" s="78">
        <v>7</v>
      </c>
      <c r="M21" s="54">
        <f>L21/D21*100</f>
        <v>92.10526315789474</v>
      </c>
      <c r="N21" s="284"/>
      <c r="O21" s="284"/>
    </row>
    <row r="22" spans="3:15" x14ac:dyDescent="0.15">
      <c r="C22" s="278" t="s">
        <v>264</v>
      </c>
      <c r="D22" s="79">
        <v>3.3</v>
      </c>
      <c r="E22" s="76">
        <v>100</v>
      </c>
      <c r="F22" s="79">
        <v>3.3</v>
      </c>
      <c r="G22" s="72">
        <f>F22/D22*100</f>
        <v>100</v>
      </c>
      <c r="H22" s="81">
        <v>3.1</v>
      </c>
      <c r="I22" s="80">
        <f>H22/D22*100</f>
        <v>93.939393939393938</v>
      </c>
      <c r="J22" s="81">
        <v>3.3</v>
      </c>
      <c r="K22" s="82">
        <f>J22/D22*100</f>
        <v>100</v>
      </c>
      <c r="L22" s="81">
        <v>2.7</v>
      </c>
      <c r="M22" s="54">
        <f>L22/D22*100</f>
        <v>81.818181818181827</v>
      </c>
      <c r="N22" s="284"/>
      <c r="O22" s="284"/>
    </row>
    <row r="23" spans="3:15" ht="12.75" customHeight="1" x14ac:dyDescent="0.15">
      <c r="C23" s="278" t="s">
        <v>281</v>
      </c>
      <c r="D23" s="79" t="s">
        <v>218</v>
      </c>
      <c r="E23" s="83" t="s">
        <v>218</v>
      </c>
      <c r="F23" s="79" t="s">
        <v>218</v>
      </c>
      <c r="G23" s="79" t="s">
        <v>221</v>
      </c>
      <c r="H23" s="81" t="s">
        <v>218</v>
      </c>
      <c r="I23" s="77" t="s">
        <v>221</v>
      </c>
      <c r="J23" s="81" t="s">
        <v>218</v>
      </c>
      <c r="K23" s="718" t="s">
        <v>221</v>
      </c>
      <c r="L23" s="81" t="s">
        <v>218</v>
      </c>
      <c r="M23" s="285" t="s">
        <v>221</v>
      </c>
    </row>
    <row r="24" spans="3:15" x14ac:dyDescent="0.15">
      <c r="C24" s="286" t="s">
        <v>282</v>
      </c>
      <c r="D24" s="84">
        <v>82.9</v>
      </c>
      <c r="E24" s="72">
        <v>100</v>
      </c>
      <c r="F24" s="84">
        <v>79.900000000000006</v>
      </c>
      <c r="G24" s="72">
        <f>F24/D24*100</f>
        <v>96.381182147165262</v>
      </c>
      <c r="H24" s="85">
        <v>77.7</v>
      </c>
      <c r="I24" s="73">
        <f>H24/D24*100</f>
        <v>93.727382388419784</v>
      </c>
      <c r="J24" s="85">
        <v>78.900000000000006</v>
      </c>
      <c r="K24" s="73">
        <f>J24/D24*100</f>
        <v>95.174909529553673</v>
      </c>
      <c r="L24" s="85">
        <v>78.5</v>
      </c>
      <c r="M24" s="54">
        <f>L24/D24*100</f>
        <v>94.692400482509044</v>
      </c>
    </row>
    <row r="25" spans="3:15" x14ac:dyDescent="0.15">
      <c r="C25" s="280" t="s">
        <v>288</v>
      </c>
      <c r="D25" s="75" t="s">
        <v>218</v>
      </c>
      <c r="E25" s="83" t="s">
        <v>218</v>
      </c>
      <c r="F25" s="75" t="s">
        <v>218</v>
      </c>
      <c r="G25" s="83" t="s">
        <v>218</v>
      </c>
      <c r="H25" s="78" t="s">
        <v>218</v>
      </c>
      <c r="I25" s="77" t="s">
        <v>218</v>
      </c>
      <c r="J25" s="78" t="s">
        <v>218</v>
      </c>
      <c r="K25" s="77" t="s">
        <v>218</v>
      </c>
      <c r="L25" s="78" t="s">
        <v>218</v>
      </c>
      <c r="M25" s="285" t="s">
        <v>221</v>
      </c>
    </row>
    <row r="26" spans="3:15" x14ac:dyDescent="0.15">
      <c r="C26" s="278" t="s">
        <v>289</v>
      </c>
      <c r="D26" s="79" t="s">
        <v>218</v>
      </c>
      <c r="E26" s="86" t="s">
        <v>218</v>
      </c>
      <c r="F26" s="79" t="s">
        <v>218</v>
      </c>
      <c r="G26" s="86" t="s">
        <v>218</v>
      </c>
      <c r="H26" s="81" t="s">
        <v>218</v>
      </c>
      <c r="I26" s="87" t="s">
        <v>218</v>
      </c>
      <c r="J26" s="81" t="s">
        <v>218</v>
      </c>
      <c r="K26" s="87" t="s">
        <v>218</v>
      </c>
      <c r="L26" s="81" t="s">
        <v>218</v>
      </c>
      <c r="M26" s="285" t="s">
        <v>221</v>
      </c>
    </row>
    <row r="27" spans="3:15" x14ac:dyDescent="0.15">
      <c r="C27" s="278" t="s">
        <v>290</v>
      </c>
      <c r="D27" s="88">
        <v>-1.2</v>
      </c>
      <c r="E27" s="72">
        <v>100</v>
      </c>
      <c r="F27" s="88">
        <v>-1.2</v>
      </c>
      <c r="G27" s="72">
        <f>F27/D27*100</f>
        <v>100</v>
      </c>
      <c r="H27" s="89">
        <v>-1</v>
      </c>
      <c r="I27" s="73">
        <f>H27/D27*100</f>
        <v>83.333333333333343</v>
      </c>
      <c r="J27" s="89">
        <v>-0.6</v>
      </c>
      <c r="K27" s="77">
        <f>J27/D27*100</f>
        <v>50</v>
      </c>
      <c r="L27" s="970" t="s">
        <v>384</v>
      </c>
      <c r="M27" s="287">
        <f>L27/D27*100</f>
        <v>0</v>
      </c>
    </row>
    <row r="28" spans="3:15" ht="14.25" thickBot="1" x14ac:dyDescent="0.2">
      <c r="C28" s="281" t="s">
        <v>291</v>
      </c>
      <c r="D28" s="90" t="s">
        <v>218</v>
      </c>
      <c r="E28" s="91" t="s">
        <v>218</v>
      </c>
      <c r="F28" s="90" t="s">
        <v>218</v>
      </c>
      <c r="G28" s="91" t="s">
        <v>218</v>
      </c>
      <c r="H28" s="93" t="s">
        <v>218</v>
      </c>
      <c r="I28" s="92" t="s">
        <v>218</v>
      </c>
      <c r="J28" s="93" t="s">
        <v>218</v>
      </c>
      <c r="K28" s="92" t="s">
        <v>218</v>
      </c>
      <c r="L28" s="93" t="s">
        <v>218</v>
      </c>
      <c r="M28" s="288" t="s">
        <v>221</v>
      </c>
    </row>
    <row r="29" spans="3:15" x14ac:dyDescent="0.15">
      <c r="C29" s="39"/>
      <c r="D29" s="94"/>
      <c r="E29" s="39"/>
      <c r="F29" s="94"/>
      <c r="G29" s="39"/>
      <c r="H29" s="94"/>
      <c r="I29" s="94"/>
      <c r="J29" s="94"/>
      <c r="K29" s="94"/>
      <c r="L29" s="94"/>
      <c r="M29" s="94"/>
    </row>
    <row r="30" spans="3:15" x14ac:dyDescent="0.15">
      <c r="C30" s="4" t="s">
        <v>250</v>
      </c>
      <c r="D30" s="4"/>
      <c r="E30" s="4"/>
      <c r="F30" s="4"/>
      <c r="G30" s="4"/>
      <c r="H30" s="4"/>
      <c r="I30" s="4"/>
      <c r="J30" s="4"/>
      <c r="K30" s="4"/>
      <c r="L30" s="4"/>
      <c r="M30" s="4"/>
    </row>
    <row r="31" spans="3:15" x14ac:dyDescent="0.15">
      <c r="C31" s="4" t="s">
        <v>344</v>
      </c>
      <c r="D31" s="4"/>
      <c r="E31" s="4"/>
      <c r="F31" s="4"/>
      <c r="G31" s="4"/>
      <c r="H31" s="4"/>
      <c r="I31" s="4"/>
      <c r="J31" s="4"/>
      <c r="K31" s="4"/>
      <c r="L31" s="4"/>
      <c r="M31" s="4"/>
    </row>
    <row r="32" spans="3:15" x14ac:dyDescent="0.15">
      <c r="C32" s="4" t="s">
        <v>345</v>
      </c>
      <c r="D32" s="4"/>
      <c r="E32" s="4"/>
      <c r="F32" s="4"/>
      <c r="G32" s="4"/>
      <c r="H32" s="4"/>
      <c r="I32" s="4"/>
      <c r="J32" s="4"/>
      <c r="K32" s="4"/>
      <c r="L32" s="4"/>
      <c r="M32" s="4"/>
    </row>
    <row r="33" spans="3:13" x14ac:dyDescent="0.15">
      <c r="C33" s="4" t="s">
        <v>346</v>
      </c>
      <c r="D33" s="4"/>
      <c r="E33" s="4"/>
      <c r="F33" s="4"/>
      <c r="G33" s="4"/>
      <c r="H33" s="4"/>
      <c r="I33" s="4"/>
      <c r="J33" s="4"/>
      <c r="K33" s="4"/>
      <c r="L33" s="4"/>
      <c r="M33" s="4"/>
    </row>
    <row r="34" spans="3:13" x14ac:dyDescent="0.15">
      <c r="C34" s="4" t="s">
        <v>220</v>
      </c>
      <c r="D34" s="4"/>
      <c r="E34" s="4"/>
      <c r="F34" s="4"/>
      <c r="G34" s="4"/>
      <c r="H34" s="4"/>
      <c r="I34" s="4"/>
      <c r="J34" s="4"/>
      <c r="K34" s="4"/>
      <c r="L34" s="4"/>
      <c r="M34" s="4"/>
    </row>
    <row r="35" spans="3:13" x14ac:dyDescent="0.15">
      <c r="C35" s="4" t="s">
        <v>347</v>
      </c>
      <c r="D35" s="4"/>
      <c r="E35" s="4"/>
      <c r="F35" s="4"/>
      <c r="G35" s="694"/>
      <c r="H35" s="4"/>
      <c r="I35" s="4"/>
      <c r="J35" s="4"/>
      <c r="K35" s="4"/>
      <c r="L35" s="4"/>
      <c r="M35" s="4"/>
    </row>
    <row r="36" spans="3:13" x14ac:dyDescent="0.15">
      <c r="C36" s="4" t="s">
        <v>265</v>
      </c>
      <c r="D36" s="4"/>
      <c r="E36" s="4"/>
      <c r="F36" s="4"/>
      <c r="G36" s="694"/>
      <c r="H36" s="4"/>
      <c r="I36" s="4"/>
      <c r="J36" s="4"/>
      <c r="K36" s="4"/>
      <c r="L36" s="4"/>
      <c r="M36" s="4"/>
    </row>
    <row r="37" spans="3:13" x14ac:dyDescent="0.15">
      <c r="C37" s="4" t="s">
        <v>267</v>
      </c>
      <c r="D37" s="4"/>
      <c r="E37" s="4"/>
      <c r="F37" s="4"/>
      <c r="G37" s="694"/>
      <c r="H37" s="4"/>
      <c r="I37" s="4"/>
      <c r="J37" s="4"/>
      <c r="K37" s="4"/>
      <c r="L37" s="4"/>
      <c r="M37" s="4"/>
    </row>
    <row r="38" spans="3:13" x14ac:dyDescent="0.15">
      <c r="C38" s="4" t="s">
        <v>273</v>
      </c>
      <c r="D38" s="4"/>
      <c r="E38" s="4"/>
      <c r="F38" s="4"/>
      <c r="G38" s="694"/>
      <c r="H38" s="4"/>
      <c r="I38" s="4"/>
      <c r="J38" s="4"/>
      <c r="K38" s="4"/>
      <c r="L38" s="4"/>
      <c r="M38" s="4"/>
    </row>
    <row r="39" spans="3:13" x14ac:dyDescent="0.15">
      <c r="C39" s="4" t="s">
        <v>348</v>
      </c>
      <c r="D39" s="4"/>
      <c r="E39" s="4"/>
      <c r="F39" s="4"/>
      <c r="G39" s="4"/>
      <c r="H39" s="4"/>
      <c r="I39" s="4"/>
      <c r="J39" s="4"/>
      <c r="K39" s="4"/>
      <c r="L39" s="4"/>
      <c r="M39" s="4"/>
    </row>
    <row r="40" spans="3:13" x14ac:dyDescent="0.15">
      <c r="C40" s="4" t="s">
        <v>349</v>
      </c>
      <c r="D40" s="4"/>
      <c r="E40" s="4"/>
      <c r="F40" s="4"/>
      <c r="G40" s="4"/>
      <c r="H40" s="697"/>
      <c r="I40" s="697"/>
      <c r="J40" s="697"/>
      <c r="K40" s="697"/>
      <c r="L40" s="4"/>
      <c r="M40" s="4"/>
    </row>
    <row r="41" spans="3:13" x14ac:dyDescent="0.15">
      <c r="C41" s="4" t="s">
        <v>350</v>
      </c>
      <c r="D41" s="4"/>
      <c r="E41" s="4"/>
      <c r="F41" s="4"/>
      <c r="G41" s="4"/>
      <c r="H41" s="4"/>
      <c r="I41" s="697"/>
      <c r="J41" s="697"/>
      <c r="K41" s="697"/>
      <c r="L41" s="4"/>
      <c r="M41" s="4"/>
    </row>
    <row r="42" spans="3:13" x14ac:dyDescent="0.15">
      <c r="C42" s="4" t="s">
        <v>351</v>
      </c>
      <c r="D42" s="4"/>
      <c r="E42" s="4"/>
      <c r="F42" s="4"/>
      <c r="G42" s="4"/>
      <c r="H42" s="4"/>
      <c r="I42" s="4"/>
      <c r="J42" s="4"/>
      <c r="K42" s="4"/>
      <c r="L42" s="4"/>
      <c r="M42" s="4"/>
    </row>
    <row r="43" spans="3:13" ht="27.2" customHeight="1" x14ac:dyDescent="0.15">
      <c r="C43" s="971" t="s">
        <v>352</v>
      </c>
      <c r="D43" s="971"/>
      <c r="E43" s="971"/>
      <c r="F43" s="971"/>
      <c r="G43" s="971"/>
      <c r="H43" s="971"/>
      <c r="I43" s="971"/>
      <c r="J43" s="971"/>
      <c r="K43" s="971"/>
      <c r="L43" s="971"/>
      <c r="M43" s="698" t="s">
        <v>217</v>
      </c>
    </row>
    <row r="44" spans="3:13" ht="24" customHeight="1" x14ac:dyDescent="0.15">
      <c r="C44" s="971" t="s">
        <v>353</v>
      </c>
      <c r="D44" s="971"/>
      <c r="E44" s="971"/>
      <c r="F44" s="971"/>
      <c r="G44" s="971"/>
      <c r="H44" s="971"/>
      <c r="I44" s="971"/>
      <c r="J44" s="971"/>
      <c r="K44" s="971"/>
      <c r="L44" s="971"/>
      <c r="M44" s="698" t="s">
        <v>217</v>
      </c>
    </row>
    <row r="45" spans="3:13" x14ac:dyDescent="0.15">
      <c r="C45" s="693"/>
      <c r="D45" s="693"/>
      <c r="E45" s="693"/>
      <c r="F45" s="693"/>
      <c r="G45" s="693"/>
      <c r="H45" s="693"/>
      <c r="I45" s="693"/>
      <c r="J45" s="693"/>
      <c r="K45" s="693"/>
      <c r="L45" s="693"/>
      <c r="M45" s="698"/>
    </row>
    <row r="46" spans="3:13" x14ac:dyDescent="0.15">
      <c r="C46" s="4" t="s">
        <v>362</v>
      </c>
      <c r="D46" s="4"/>
      <c r="E46" s="694"/>
      <c r="F46" s="4"/>
      <c r="G46" s="694"/>
      <c r="H46" s="4"/>
      <c r="I46" s="4"/>
      <c r="J46" s="4"/>
      <c r="K46" s="4"/>
      <c r="L46" s="4"/>
      <c r="M46" s="695"/>
    </row>
    <row r="47" spans="3:13" x14ac:dyDescent="0.15">
      <c r="C47" s="695" t="s">
        <v>354</v>
      </c>
      <c r="D47" s="695"/>
      <c r="E47" s="696"/>
      <c r="F47" s="695"/>
      <c r="G47" s="696"/>
      <c r="H47" s="695"/>
      <c r="I47" s="695"/>
      <c r="J47" s="695"/>
      <c r="K47" s="695"/>
      <c r="L47" s="695"/>
      <c r="M47" s="699"/>
    </row>
    <row r="48" spans="3:13" x14ac:dyDescent="0.15">
      <c r="C48" s="4" t="s">
        <v>337</v>
      </c>
      <c r="D48"/>
      <c r="E48"/>
      <c r="F48"/>
      <c r="G48"/>
      <c r="H48"/>
      <c r="I48"/>
      <c r="J48"/>
      <c r="K48"/>
      <c r="L48"/>
      <c r="M48"/>
    </row>
    <row r="49" spans="3:3" x14ac:dyDescent="0.15">
      <c r="C49" s="4"/>
    </row>
  </sheetData>
  <mergeCells count="9">
    <mergeCell ref="C43:L43"/>
    <mergeCell ref="C44:L44"/>
    <mergeCell ref="L3:M3"/>
    <mergeCell ref="C4:C5"/>
    <mergeCell ref="D4:E4"/>
    <mergeCell ref="F4:G4"/>
    <mergeCell ref="H4:I4"/>
    <mergeCell ref="J4:K4"/>
    <mergeCell ref="L4:M4"/>
  </mergeCells>
  <phoneticPr fontId="2"/>
  <printOptions horizontalCentered="1" verticalCentered="1"/>
  <pageMargins left="0.82677165354330717" right="0.35433070866141736" top="0.70866141732283472" bottom="0.39370078740157483" header="0.39370078740157483" footer="0.51181102362204722"/>
  <pageSetup paperSize="9" scale="83" orientation="landscape" blackAndWhite="1" cellComments="asDisplayed" r:id="rId1"/>
  <headerFooter alignWithMargins="0"/>
  <colBreaks count="1" manualBreakCount="1">
    <brk id="1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CD309-1442-4BA2-A74D-0588A313C275}">
  <sheetPr codeName="Sheet20">
    <tabColor indexed="13"/>
  </sheetPr>
  <dimension ref="A1:N12"/>
  <sheetViews>
    <sheetView showGridLines="0" zoomScaleNormal="100" workbookViewId="0"/>
  </sheetViews>
  <sheetFormatPr defaultRowHeight="13.5" x14ac:dyDescent="0.15"/>
  <cols>
    <col min="1" max="1" width="9" style="37" customWidth="1"/>
    <col min="2" max="2" width="0.125" style="37" customWidth="1"/>
    <col min="3" max="3" width="12.375" style="527" customWidth="1"/>
    <col min="4" max="4" width="13.5" style="527" customWidth="1"/>
    <col min="5" max="5" width="12.625" style="546" customWidth="1"/>
    <col min="6" max="6" width="6.625" style="546" customWidth="1"/>
    <col min="7" max="7" width="12.625" style="546" customWidth="1"/>
    <col min="8" max="8" width="6.125" style="546" customWidth="1"/>
    <col min="9" max="9" width="12.625" style="546" customWidth="1"/>
    <col min="10" max="10" width="6.125" style="546" customWidth="1"/>
    <col min="11" max="11" width="12.625" style="527" customWidth="1"/>
    <col min="12" max="12" width="6.125" style="527" customWidth="1"/>
    <col min="13" max="13" width="12.625" style="527" customWidth="1"/>
    <col min="14" max="14" width="6.125" style="527" customWidth="1"/>
    <col min="15" max="16384" width="9" style="527"/>
  </cols>
  <sheetData>
    <row r="1" spans="1:14" s="37" customFormat="1" ht="17.25" x14ac:dyDescent="0.2">
      <c r="A1" s="37" t="s">
        <v>254</v>
      </c>
      <c r="C1" s="5" t="s">
        <v>260</v>
      </c>
      <c r="F1" s="38"/>
      <c r="H1" s="38"/>
    </row>
    <row r="2" spans="1:14" ht="17.25" x14ac:dyDescent="0.15">
      <c r="A2" s="37" t="s">
        <v>255</v>
      </c>
      <c r="C2" s="1184" t="s">
        <v>231</v>
      </c>
      <c r="D2" s="1184"/>
      <c r="E2" s="1184"/>
      <c r="F2" s="1184"/>
      <c r="G2" s="525"/>
      <c r="H2" s="525"/>
      <c r="I2" s="525"/>
      <c r="J2" s="525"/>
      <c r="K2" s="526"/>
      <c r="L2" s="526"/>
      <c r="M2" s="526"/>
      <c r="N2" s="526"/>
    </row>
    <row r="3" spans="1:14" ht="14.25" thickBot="1" x14ac:dyDescent="0.2">
      <c r="C3" s="526"/>
      <c r="D3" s="526"/>
      <c r="E3" s="525"/>
      <c r="F3" s="525"/>
      <c r="G3" s="525"/>
      <c r="H3" s="525"/>
      <c r="I3" s="525"/>
      <c r="J3" s="525"/>
      <c r="K3" s="526"/>
      <c r="L3" s="528"/>
      <c r="M3" s="526"/>
      <c r="N3" s="277" t="s">
        <v>274</v>
      </c>
    </row>
    <row r="4" spans="1:14" ht="17.25" customHeight="1" x14ac:dyDescent="0.15">
      <c r="C4" s="1189" t="s">
        <v>0</v>
      </c>
      <c r="D4" s="1190"/>
      <c r="E4" s="1187" t="s">
        <v>323</v>
      </c>
      <c r="F4" s="1188"/>
      <c r="G4" s="1187" t="s">
        <v>334</v>
      </c>
      <c r="H4" s="1188"/>
      <c r="I4" s="1182" t="s">
        <v>359</v>
      </c>
      <c r="J4" s="1183"/>
      <c r="K4" s="1182" t="s">
        <v>378</v>
      </c>
      <c r="L4" s="1183"/>
      <c r="M4" s="1180" t="s">
        <v>379</v>
      </c>
      <c r="N4" s="1181"/>
    </row>
    <row r="5" spans="1:14" ht="17.25" customHeight="1" thickBot="1" x14ac:dyDescent="0.2">
      <c r="C5" s="1191"/>
      <c r="D5" s="1192"/>
      <c r="E5" s="529" t="s">
        <v>298</v>
      </c>
      <c r="F5" s="530" t="s">
        <v>2</v>
      </c>
      <c r="G5" s="529" t="s">
        <v>298</v>
      </c>
      <c r="H5" s="530" t="s">
        <v>2</v>
      </c>
      <c r="I5" s="530" t="s">
        <v>298</v>
      </c>
      <c r="J5" s="530" t="s">
        <v>2</v>
      </c>
      <c r="K5" s="531" t="s">
        <v>298</v>
      </c>
      <c r="L5" s="530" t="s">
        <v>2</v>
      </c>
      <c r="M5" s="529" t="s">
        <v>298</v>
      </c>
      <c r="N5" s="532" t="s">
        <v>2</v>
      </c>
    </row>
    <row r="6" spans="1:14" ht="14.25" customHeight="1" thickTop="1" x14ac:dyDescent="0.15">
      <c r="C6" s="1193" t="s">
        <v>140</v>
      </c>
      <c r="D6" s="533" t="s">
        <v>138</v>
      </c>
      <c r="E6" s="110">
        <v>88776</v>
      </c>
      <c r="F6" s="534">
        <v>100</v>
      </c>
      <c r="G6" s="110">
        <v>92192</v>
      </c>
      <c r="H6" s="534">
        <f>G6/E6*100</f>
        <v>103.84788681625665</v>
      </c>
      <c r="I6" s="110">
        <v>94272</v>
      </c>
      <c r="J6" s="534">
        <f>I6/E6*100</f>
        <v>106.19086239524196</v>
      </c>
      <c r="K6" s="110">
        <v>94278</v>
      </c>
      <c r="L6" s="534">
        <f>K6/E6*100</f>
        <v>106.19762097864287</v>
      </c>
      <c r="M6" s="110">
        <v>103483</v>
      </c>
      <c r="N6" s="741">
        <f>M6/E6*100</f>
        <v>116.5664143462197</v>
      </c>
    </row>
    <row r="7" spans="1:14" x14ac:dyDescent="0.15">
      <c r="C7" s="1194"/>
      <c r="D7" s="535" t="s">
        <v>139</v>
      </c>
      <c r="E7" s="116">
        <v>507238</v>
      </c>
      <c r="F7" s="534">
        <v>100</v>
      </c>
      <c r="G7" s="116">
        <v>493918</v>
      </c>
      <c r="H7" s="534">
        <f>G7/E7*100</f>
        <v>97.374013776570365</v>
      </c>
      <c r="I7" s="116">
        <v>508799</v>
      </c>
      <c r="J7" s="534">
        <f>I7/E7*100</f>
        <v>100.30774508219022</v>
      </c>
      <c r="K7" s="116">
        <v>515300</v>
      </c>
      <c r="L7" s="534">
        <f>K7/E7*100</f>
        <v>101.58939196195868</v>
      </c>
      <c r="M7" s="116">
        <v>497800</v>
      </c>
      <c r="N7" s="741">
        <f>M7/E7*100</f>
        <v>98.139334986732067</v>
      </c>
    </row>
    <row r="8" spans="1:14" ht="13.5" customHeight="1" x14ac:dyDescent="0.15">
      <c r="C8" s="1185" t="s">
        <v>141</v>
      </c>
      <c r="D8" s="536" t="s">
        <v>138</v>
      </c>
      <c r="E8" s="112">
        <v>157516</v>
      </c>
      <c r="F8" s="534">
        <v>100</v>
      </c>
      <c r="G8" s="112">
        <v>161893</v>
      </c>
      <c r="H8" s="534">
        <f>G8/E8*100</f>
        <v>102.77876533177582</v>
      </c>
      <c r="I8" s="112">
        <v>162649</v>
      </c>
      <c r="J8" s="534">
        <f>I8/E8*100</f>
        <v>103.25871657482415</v>
      </c>
      <c r="K8" s="112">
        <v>160624</v>
      </c>
      <c r="L8" s="534">
        <f>K8/E8*100</f>
        <v>101.97313288808756</v>
      </c>
      <c r="M8" s="112">
        <v>174608</v>
      </c>
      <c r="N8" s="741">
        <f>M8/E8*100</f>
        <v>110.85096117219837</v>
      </c>
    </row>
    <row r="9" spans="1:14" ht="14.25" thickBot="1" x14ac:dyDescent="0.2">
      <c r="C9" s="1186"/>
      <c r="D9" s="537" t="s">
        <v>139</v>
      </c>
      <c r="E9" s="539">
        <v>900001</v>
      </c>
      <c r="F9" s="538">
        <v>100</v>
      </c>
      <c r="G9" s="539">
        <v>867338</v>
      </c>
      <c r="H9" s="538">
        <f>G9/E9*100</f>
        <v>96.370781810242434</v>
      </c>
      <c r="I9" s="539">
        <v>877841</v>
      </c>
      <c r="J9" s="538">
        <f>I9/E9*100</f>
        <v>97.537780513577204</v>
      </c>
      <c r="K9" s="539">
        <v>887926</v>
      </c>
      <c r="L9" s="538">
        <f>K9/E9*100</f>
        <v>98.658334824072412</v>
      </c>
      <c r="M9" s="539">
        <v>839939</v>
      </c>
      <c r="N9" s="742">
        <f>M9/E9*100</f>
        <v>93.326451859497936</v>
      </c>
    </row>
    <row r="10" spans="1:14" x14ac:dyDescent="0.15">
      <c r="C10" s="540"/>
      <c r="D10" s="541"/>
      <c r="E10" s="542"/>
      <c r="F10" s="542"/>
      <c r="G10" s="542"/>
      <c r="H10" s="543"/>
      <c r="I10" s="542"/>
      <c r="J10" s="542"/>
      <c r="K10" s="544"/>
      <c r="L10" s="544"/>
      <c r="M10" s="544"/>
      <c r="N10" s="544"/>
    </row>
    <row r="11" spans="1:14" x14ac:dyDescent="0.15">
      <c r="C11" s="544" t="s">
        <v>142</v>
      </c>
      <c r="D11" s="544"/>
      <c r="E11" s="542"/>
      <c r="F11" s="542"/>
      <c r="G11" s="542"/>
      <c r="H11" s="542"/>
      <c r="I11" s="542"/>
      <c r="J11" s="542"/>
      <c r="K11" s="544"/>
      <c r="L11" s="544"/>
      <c r="M11" s="544"/>
      <c r="N11" s="544"/>
    </row>
    <row r="12" spans="1:14" x14ac:dyDescent="0.15">
      <c r="C12" s="544"/>
      <c r="D12" s="544"/>
      <c r="E12" s="542"/>
      <c r="F12" s="542"/>
      <c r="G12" s="542"/>
      <c r="H12" s="542"/>
      <c r="I12" s="542"/>
      <c r="J12" s="545"/>
      <c r="K12" s="544"/>
      <c r="L12" s="544"/>
      <c r="M12" s="545"/>
      <c r="N12" s="544"/>
    </row>
  </sheetData>
  <mergeCells count="9">
    <mergeCell ref="M4:N4"/>
    <mergeCell ref="K4:L4"/>
    <mergeCell ref="C2:F2"/>
    <mergeCell ref="C8:C9"/>
    <mergeCell ref="G4:H4"/>
    <mergeCell ref="C4:D5"/>
    <mergeCell ref="I4:J4"/>
    <mergeCell ref="C6:C7"/>
    <mergeCell ref="E4:F4"/>
  </mergeCells>
  <phoneticPr fontId="2"/>
  <printOptions horizontalCentered="1" verticalCentered="1"/>
  <pageMargins left="0.75" right="0.75" top="1" bottom="1" header="0.51200000000000001" footer="0.51200000000000001"/>
  <pageSetup paperSize="9"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BF05C-D151-4041-945C-017EFD4FEA7B}">
  <sheetPr codeName="Sheet21">
    <tabColor indexed="13"/>
  </sheetPr>
  <dimension ref="A1:M30"/>
  <sheetViews>
    <sheetView showGridLines="0" zoomScaleNormal="100" workbookViewId="0"/>
  </sheetViews>
  <sheetFormatPr defaultRowHeight="13.5" x14ac:dyDescent="0.15"/>
  <cols>
    <col min="1" max="1" width="9" style="37" customWidth="1"/>
    <col min="2" max="2" width="0.125" style="37" customWidth="1"/>
    <col min="3" max="3" width="11" style="549" customWidth="1"/>
    <col min="4" max="4" width="9.625" style="565" customWidth="1"/>
    <col min="5" max="5" width="6.625" style="565" customWidth="1"/>
    <col min="6" max="6" width="9.625" style="565" customWidth="1"/>
    <col min="7" max="7" width="6.625" style="565" customWidth="1"/>
    <col min="8" max="8" width="9.625" style="565" customWidth="1"/>
    <col min="9" max="9" width="6.625" style="565" customWidth="1"/>
    <col min="10" max="10" width="9" style="549" customWidth="1"/>
    <col min="11" max="11" width="6.625" style="549" customWidth="1"/>
    <col min="12" max="12" width="9" style="549" customWidth="1"/>
    <col min="13" max="13" width="6.625" style="549" customWidth="1"/>
    <col min="14" max="16384" width="9" style="549"/>
  </cols>
  <sheetData>
    <row r="1" spans="1:13" s="37" customFormat="1" ht="17.25" x14ac:dyDescent="0.2">
      <c r="A1" s="37" t="s">
        <v>254</v>
      </c>
      <c r="C1" s="5" t="s">
        <v>260</v>
      </c>
      <c r="F1" s="38"/>
      <c r="H1" s="38"/>
    </row>
    <row r="2" spans="1:13" ht="17.25" x14ac:dyDescent="0.15">
      <c r="A2" s="37" t="s">
        <v>255</v>
      </c>
      <c r="C2" s="1197" t="s">
        <v>232</v>
      </c>
      <c r="D2" s="1197"/>
      <c r="E2" s="1197"/>
      <c r="F2" s="1197"/>
      <c r="G2" s="1197"/>
      <c r="H2" s="547"/>
      <c r="I2" s="547"/>
      <c r="J2" s="548"/>
      <c r="K2" s="548"/>
      <c r="L2" s="548"/>
      <c r="M2" s="548"/>
    </row>
    <row r="3" spans="1:13" ht="14.25" thickBot="1" x14ac:dyDescent="0.2">
      <c r="C3" s="548"/>
      <c r="D3" s="547"/>
      <c r="E3" s="547"/>
      <c r="F3" s="547"/>
      <c r="G3" s="547"/>
      <c r="H3" s="547"/>
      <c r="I3" s="547"/>
      <c r="J3" s="550"/>
      <c r="K3" s="551"/>
      <c r="L3" s="550"/>
      <c r="M3" s="551" t="s">
        <v>266</v>
      </c>
    </row>
    <row r="4" spans="1:13" ht="17.25" customHeight="1" x14ac:dyDescent="0.15">
      <c r="C4" s="1198" t="s">
        <v>0</v>
      </c>
      <c r="D4" s="1203" t="s">
        <v>323</v>
      </c>
      <c r="E4" s="1202"/>
      <c r="F4" s="1201" t="s">
        <v>334</v>
      </c>
      <c r="G4" s="1202"/>
      <c r="H4" s="1195" t="s">
        <v>359</v>
      </c>
      <c r="I4" s="1200"/>
      <c r="J4" s="1195" t="s">
        <v>378</v>
      </c>
      <c r="K4" s="1200"/>
      <c r="L4" s="1195" t="s">
        <v>379</v>
      </c>
      <c r="M4" s="1196"/>
    </row>
    <row r="5" spans="1:13" ht="17.25" customHeight="1" thickBot="1" x14ac:dyDescent="0.2">
      <c r="C5" s="1199"/>
      <c r="D5" s="552" t="s">
        <v>222</v>
      </c>
      <c r="E5" s="552" t="s">
        <v>2</v>
      </c>
      <c r="F5" s="553" t="s">
        <v>222</v>
      </c>
      <c r="G5" s="552" t="s">
        <v>2</v>
      </c>
      <c r="H5" s="552" t="s">
        <v>222</v>
      </c>
      <c r="I5" s="553" t="s">
        <v>2</v>
      </c>
      <c r="J5" s="553" t="s">
        <v>222</v>
      </c>
      <c r="K5" s="554" t="s">
        <v>2</v>
      </c>
      <c r="L5" s="552" t="s">
        <v>222</v>
      </c>
      <c r="M5" s="555" t="s">
        <v>2</v>
      </c>
    </row>
    <row r="6" spans="1:13" ht="14.25" thickTop="1" x14ac:dyDescent="0.15">
      <c r="C6" s="556" t="s">
        <v>143</v>
      </c>
      <c r="D6" s="857">
        <v>9570</v>
      </c>
      <c r="E6" s="557">
        <v>100</v>
      </c>
      <c r="F6" s="857">
        <v>9546</v>
      </c>
      <c r="G6" s="557">
        <f>F6/D6*100</f>
        <v>99.749216300940432</v>
      </c>
      <c r="H6" s="857">
        <v>9280</v>
      </c>
      <c r="I6" s="557">
        <f>H6/D6*100</f>
        <v>96.969696969696969</v>
      </c>
      <c r="J6" s="857">
        <v>9262</v>
      </c>
      <c r="K6" s="932">
        <f>J6/D6*100</f>
        <v>96.781609195402297</v>
      </c>
      <c r="L6" s="857">
        <v>9547</v>
      </c>
      <c r="M6" s="743">
        <f>L6/D6*100</f>
        <v>99.759665621734584</v>
      </c>
    </row>
    <row r="7" spans="1:13" ht="14.25" thickBot="1" x14ac:dyDescent="0.2">
      <c r="C7" s="558" t="s">
        <v>144</v>
      </c>
      <c r="D7" s="858">
        <v>14373</v>
      </c>
      <c r="E7" s="559">
        <v>100</v>
      </c>
      <c r="F7" s="858">
        <v>14639</v>
      </c>
      <c r="G7" s="744">
        <f>F7/D7*100</f>
        <v>101.85069227022889</v>
      </c>
      <c r="H7" s="858">
        <v>14764</v>
      </c>
      <c r="I7" s="744">
        <f>H7/D7*100</f>
        <v>102.72037848744174</v>
      </c>
      <c r="J7" s="858">
        <v>14871</v>
      </c>
      <c r="K7" s="933">
        <f>J7/D7*100</f>
        <v>103.46482988937591</v>
      </c>
      <c r="L7" s="858">
        <v>17342</v>
      </c>
      <c r="M7" s="745">
        <f>L7/D7*100</f>
        <v>120.65678703123912</v>
      </c>
    </row>
    <row r="8" spans="1:13" ht="15" thickTop="1" thickBot="1" x14ac:dyDescent="0.2">
      <c r="C8" s="560" t="s">
        <v>46</v>
      </c>
      <c r="D8" s="561">
        <f>SUM(D6:D7)</f>
        <v>23943</v>
      </c>
      <c r="E8" s="562">
        <v>100</v>
      </c>
      <c r="F8" s="504">
        <f>SUM(F6:F7)</f>
        <v>24185</v>
      </c>
      <c r="G8" s="746">
        <f>F8/D8*100</f>
        <v>101.01073382617049</v>
      </c>
      <c r="H8" s="504">
        <f>SUM(H6:H7)</f>
        <v>24044</v>
      </c>
      <c r="I8" s="746">
        <f>H8/D8*100</f>
        <v>100.42183519191413</v>
      </c>
      <c r="J8" s="859">
        <f>SUM(J6:J7)</f>
        <v>24133</v>
      </c>
      <c r="K8" s="934">
        <f>J8/D8*100</f>
        <v>100.7935513511256</v>
      </c>
      <c r="L8" s="859">
        <f>SUM(L6:L7)</f>
        <v>26889</v>
      </c>
      <c r="M8" s="747">
        <f>L8/D8*100</f>
        <v>112.30422252850521</v>
      </c>
    </row>
    <row r="9" spans="1:13" x14ac:dyDescent="0.15">
      <c r="C9" s="563"/>
      <c r="D9" s="563"/>
      <c r="E9" s="563"/>
      <c r="F9" s="563"/>
      <c r="G9" s="563"/>
      <c r="H9" s="563"/>
      <c r="I9" s="563"/>
      <c r="J9" s="563"/>
      <c r="K9" s="563"/>
      <c r="L9" s="563"/>
      <c r="M9" s="563"/>
    </row>
    <row r="10" spans="1:13" x14ac:dyDescent="0.15">
      <c r="C10" s="548"/>
      <c r="D10" s="547"/>
      <c r="E10" s="547"/>
      <c r="F10" s="547"/>
      <c r="G10" s="547"/>
      <c r="H10" s="547"/>
      <c r="I10" s="564"/>
      <c r="J10" s="548"/>
      <c r="K10" s="548"/>
      <c r="L10" s="548"/>
      <c r="M10" s="564"/>
    </row>
    <row r="30" spans="1:1" x14ac:dyDescent="0.15">
      <c r="A30" s="37" t="s">
        <v>256</v>
      </c>
    </row>
  </sheetData>
  <mergeCells count="7">
    <mergeCell ref="L4:M4"/>
    <mergeCell ref="C2:G2"/>
    <mergeCell ref="C4:C5"/>
    <mergeCell ref="J4:K4"/>
    <mergeCell ref="H4:I4"/>
    <mergeCell ref="F4:G4"/>
    <mergeCell ref="D4:E4"/>
  </mergeCells>
  <phoneticPr fontId="2"/>
  <printOptions horizontalCentered="1" verticalCentered="1"/>
  <pageMargins left="0.75" right="0.75" top="1" bottom="1" header="0.51200000000000001" footer="0.51200000000000001"/>
  <pageSetup paperSize="9" orientation="portrait"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3FAD7-E75A-4AD7-BF7E-3A9B66C81BAE}">
  <sheetPr codeName="Sheet22">
    <tabColor indexed="13"/>
  </sheetPr>
  <dimension ref="A1:J11"/>
  <sheetViews>
    <sheetView showGridLines="0" zoomScaleNormal="100" workbookViewId="0"/>
  </sheetViews>
  <sheetFormatPr defaultRowHeight="13.5" x14ac:dyDescent="0.15"/>
  <cols>
    <col min="1" max="1" width="9" style="37" customWidth="1"/>
    <col min="2" max="2" width="0.125" style="37" customWidth="1"/>
    <col min="3" max="3" width="26.625" style="570" customWidth="1"/>
    <col min="4" max="5" width="14.625" style="581" customWidth="1"/>
    <col min="6" max="8" width="14.625" style="570" customWidth="1"/>
    <col min="9" max="9" width="15.375" style="570" customWidth="1"/>
    <col min="10" max="16384" width="9" style="570"/>
  </cols>
  <sheetData>
    <row r="1" spans="1:10" s="37" customFormat="1" x14ac:dyDescent="0.15">
      <c r="A1" s="37" t="s">
        <v>254</v>
      </c>
      <c r="C1" s="566" t="s">
        <v>260</v>
      </c>
      <c r="F1" s="38"/>
      <c r="H1" s="38"/>
    </row>
    <row r="2" spans="1:10" ht="17.25" x14ac:dyDescent="0.15">
      <c r="A2" s="37" t="s">
        <v>255</v>
      </c>
      <c r="C2" s="567" t="s">
        <v>233</v>
      </c>
      <c r="D2" s="568"/>
      <c r="E2" s="568"/>
      <c r="F2" s="569"/>
      <c r="G2" s="569"/>
      <c r="H2" s="569"/>
      <c r="I2" s="569"/>
      <c r="J2" s="569"/>
    </row>
    <row r="3" spans="1:10" x14ac:dyDescent="0.15">
      <c r="C3" s="571"/>
      <c r="D3" s="571"/>
      <c r="E3" s="571"/>
      <c r="F3" s="571"/>
      <c r="G3" s="571"/>
      <c r="H3" s="571"/>
      <c r="I3" s="569"/>
      <c r="J3" s="569"/>
    </row>
    <row r="4" spans="1:10" ht="14.25" thickBot="1" x14ac:dyDescent="0.2">
      <c r="C4" s="572" t="s">
        <v>145</v>
      </c>
      <c r="D4" s="573"/>
      <c r="E4" s="573"/>
      <c r="F4" s="574"/>
      <c r="G4" s="575"/>
      <c r="H4" s="575"/>
      <c r="I4" s="569"/>
      <c r="J4" s="569"/>
    </row>
    <row r="5" spans="1:10" ht="14.25" thickBot="1" x14ac:dyDescent="0.2">
      <c r="C5" s="576" t="s">
        <v>0</v>
      </c>
      <c r="D5" s="941" t="s">
        <v>323</v>
      </c>
      <c r="E5" s="577" t="s">
        <v>334</v>
      </c>
      <c r="F5" s="748" t="s">
        <v>359</v>
      </c>
      <c r="G5" s="748" t="s">
        <v>378</v>
      </c>
      <c r="H5" s="749" t="s">
        <v>380</v>
      </c>
      <c r="I5" s="569"/>
    </row>
    <row r="6" spans="1:10" s="581" customFormat="1" ht="14.25" thickTop="1" x14ac:dyDescent="0.15">
      <c r="A6" s="37"/>
      <c r="B6" s="37"/>
      <c r="C6" s="578" t="s">
        <v>146</v>
      </c>
      <c r="D6" s="579">
        <v>337111</v>
      </c>
      <c r="E6" s="580">
        <v>350600</v>
      </c>
      <c r="F6" s="935">
        <v>357892</v>
      </c>
      <c r="G6" s="579">
        <v>349296</v>
      </c>
      <c r="H6" s="938">
        <v>336233</v>
      </c>
      <c r="I6" s="568"/>
    </row>
    <row r="7" spans="1:10" s="586" customFormat="1" x14ac:dyDescent="0.15">
      <c r="A7" s="37"/>
      <c r="B7" s="37"/>
      <c r="C7" s="582" t="s">
        <v>147</v>
      </c>
      <c r="D7" s="583">
        <v>122.44</v>
      </c>
      <c r="E7" s="584">
        <v>131.04</v>
      </c>
      <c r="F7" s="936">
        <v>131.04</v>
      </c>
      <c r="G7" s="583">
        <v>131.04</v>
      </c>
      <c r="H7" s="939">
        <v>131.04</v>
      </c>
      <c r="I7" s="585"/>
    </row>
    <row r="8" spans="1:10" s="586" customFormat="1" ht="14.25" thickBot="1" x14ac:dyDescent="0.2">
      <c r="A8" s="37"/>
      <c r="B8" s="37"/>
      <c r="C8" s="587" t="s">
        <v>148</v>
      </c>
      <c r="D8" s="588">
        <v>6.12</v>
      </c>
      <c r="E8" s="589">
        <v>6.55</v>
      </c>
      <c r="F8" s="937">
        <v>6.55</v>
      </c>
      <c r="G8" s="588">
        <v>6.55</v>
      </c>
      <c r="H8" s="940">
        <v>6.55</v>
      </c>
      <c r="I8" s="590"/>
    </row>
    <row r="9" spans="1:10" x14ac:dyDescent="0.15">
      <c r="C9" s="591"/>
      <c r="D9" s="591"/>
      <c r="E9" s="591"/>
      <c r="F9" s="591"/>
      <c r="G9" s="591"/>
      <c r="H9" s="591"/>
      <c r="I9" s="569"/>
      <c r="J9" s="569"/>
    </row>
    <row r="10" spans="1:10" x14ac:dyDescent="0.15">
      <c r="C10" s="572" t="s">
        <v>324</v>
      </c>
      <c r="D10" s="592"/>
      <c r="E10" s="592"/>
      <c r="F10" s="592"/>
      <c r="G10" s="592"/>
      <c r="H10" s="592"/>
      <c r="I10" s="569"/>
      <c r="J10" s="569"/>
    </row>
    <row r="11" spans="1:10" x14ac:dyDescent="0.15">
      <c r="C11" s="1204"/>
      <c r="D11" s="1205"/>
      <c r="E11" s="1205"/>
      <c r="F11" s="1205"/>
      <c r="G11" s="1205"/>
      <c r="H11" s="1205"/>
    </row>
  </sheetData>
  <mergeCells count="1">
    <mergeCell ref="C11:H11"/>
  </mergeCells>
  <phoneticPr fontId="2"/>
  <printOptions horizontalCentered="1" verticalCentered="1"/>
  <pageMargins left="0.75" right="0.75" top="1" bottom="1" header="0.51200000000000001" footer="0.51200000000000001"/>
  <pageSetup paperSize="9" orientation="portrait" blackAndWhite="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0426A-ECD9-4465-B789-B70C4C607D15}">
  <sheetPr codeName="Sheet23">
    <tabColor indexed="13"/>
  </sheetPr>
  <dimension ref="A1:R12"/>
  <sheetViews>
    <sheetView showGridLines="0" zoomScaleNormal="100" workbookViewId="0"/>
  </sheetViews>
  <sheetFormatPr defaultRowHeight="13.5" x14ac:dyDescent="0.15"/>
  <cols>
    <col min="1" max="1" width="9" style="37" customWidth="1"/>
    <col min="2" max="2" width="0.375" style="37" customWidth="1"/>
    <col min="3" max="3" width="10.5" style="594" customWidth="1"/>
    <col min="4" max="4" width="12.625" style="631" customWidth="1"/>
    <col min="5" max="5" width="6.875" style="632" customWidth="1"/>
    <col min="6" max="6" width="4.875" style="633" customWidth="1"/>
    <col min="7" max="7" width="12.625" style="631" customWidth="1"/>
    <col min="8" max="8" width="7.875" style="629" bestFit="1" customWidth="1"/>
    <col min="9" max="9" width="6.5" style="633" bestFit="1" customWidth="1"/>
    <col min="10" max="10" width="12.625" style="631" customWidth="1"/>
    <col min="11" max="11" width="7.875" style="629" customWidth="1"/>
    <col min="12" max="12" width="4.875" style="630" customWidth="1"/>
    <col min="13" max="13" width="12.625" style="594" customWidth="1"/>
    <col min="14" max="14" width="7.875" style="594" customWidth="1"/>
    <col min="15" max="15" width="4.875" style="594" customWidth="1"/>
    <col min="16" max="16" width="12.625" style="594" customWidth="1"/>
    <col min="17" max="17" width="7.875" style="594" customWidth="1"/>
    <col min="18" max="18" width="4.875" style="594" customWidth="1"/>
    <col min="19" max="16384" width="9" style="594"/>
  </cols>
  <sheetData>
    <row r="1" spans="1:18" s="37" customFormat="1" ht="17.25" x14ac:dyDescent="0.2">
      <c r="A1" s="37" t="s">
        <v>254</v>
      </c>
      <c r="C1" s="5" t="s">
        <v>263</v>
      </c>
      <c r="F1" s="38"/>
      <c r="H1" s="38"/>
    </row>
    <row r="2" spans="1:18" ht="17.25" x14ac:dyDescent="0.15">
      <c r="A2" s="37" t="s">
        <v>255</v>
      </c>
      <c r="C2" s="1209" t="s">
        <v>234</v>
      </c>
      <c r="D2" s="1209"/>
      <c r="E2" s="1209"/>
      <c r="F2" s="1209"/>
      <c r="G2" s="1209"/>
      <c r="H2" s="1209"/>
      <c r="I2" s="1209"/>
      <c r="J2" s="1209"/>
      <c r="K2" s="1209"/>
      <c r="L2" s="1209"/>
      <c r="M2" s="1209"/>
      <c r="N2" s="593"/>
      <c r="O2" s="593"/>
      <c r="P2" s="593"/>
      <c r="Q2" s="593"/>
      <c r="R2" s="593"/>
    </row>
    <row r="3" spans="1:18" ht="14.25" thickBot="1" x14ac:dyDescent="0.2">
      <c r="C3" s="593"/>
      <c r="D3" s="595"/>
      <c r="E3" s="596"/>
      <c r="F3" s="597"/>
      <c r="G3" s="595"/>
      <c r="H3" s="598"/>
      <c r="I3" s="597"/>
      <c r="J3" s="595"/>
      <c r="K3" s="598"/>
      <c r="L3" s="599"/>
      <c r="M3" s="593"/>
      <c r="N3" s="593"/>
      <c r="O3" s="600"/>
      <c r="P3" s="593"/>
      <c r="Q3" s="593"/>
      <c r="R3" s="277" t="s">
        <v>239</v>
      </c>
    </row>
    <row r="4" spans="1:18" x14ac:dyDescent="0.15">
      <c r="C4" s="1213" t="s">
        <v>0</v>
      </c>
      <c r="D4" s="1215" t="s">
        <v>307</v>
      </c>
      <c r="E4" s="1211"/>
      <c r="F4" s="1212"/>
      <c r="G4" s="1210" t="s">
        <v>322</v>
      </c>
      <c r="H4" s="1211"/>
      <c r="I4" s="1212"/>
      <c r="J4" s="1210" t="s">
        <v>333</v>
      </c>
      <c r="K4" s="1211"/>
      <c r="L4" s="1212"/>
      <c r="M4" s="1206" t="s">
        <v>358</v>
      </c>
      <c r="N4" s="1206"/>
      <c r="O4" s="1206"/>
      <c r="P4" s="1206" t="s">
        <v>376</v>
      </c>
      <c r="Q4" s="1206"/>
      <c r="R4" s="1207"/>
    </row>
    <row r="5" spans="1:18" ht="14.25" thickBot="1" x14ac:dyDescent="0.2">
      <c r="C5" s="1214"/>
      <c r="D5" s="601" t="s">
        <v>299</v>
      </c>
      <c r="E5" s="602" t="s">
        <v>10</v>
      </c>
      <c r="F5" s="603" t="s">
        <v>2</v>
      </c>
      <c r="G5" s="601" t="s">
        <v>299</v>
      </c>
      <c r="H5" s="602" t="s">
        <v>10</v>
      </c>
      <c r="I5" s="603" t="s">
        <v>2</v>
      </c>
      <c r="J5" s="604" t="s">
        <v>299</v>
      </c>
      <c r="K5" s="602" t="s">
        <v>10</v>
      </c>
      <c r="L5" s="603" t="s">
        <v>2</v>
      </c>
      <c r="M5" s="604" t="s">
        <v>299</v>
      </c>
      <c r="N5" s="602" t="s">
        <v>10</v>
      </c>
      <c r="O5" s="603" t="s">
        <v>2</v>
      </c>
      <c r="P5" s="601" t="s">
        <v>299</v>
      </c>
      <c r="Q5" s="602" t="s">
        <v>10</v>
      </c>
      <c r="R5" s="605" t="s">
        <v>2</v>
      </c>
    </row>
    <row r="6" spans="1:18" ht="14.25" thickTop="1" x14ac:dyDescent="0.15">
      <c r="C6" s="606" t="s">
        <v>150</v>
      </c>
      <c r="D6" s="607">
        <v>322102469</v>
      </c>
      <c r="E6" s="608">
        <f>D6/D9*100</f>
        <v>81.813643182753907</v>
      </c>
      <c r="F6" s="609">
        <v>100</v>
      </c>
      <c r="G6" s="607">
        <v>312936273</v>
      </c>
      <c r="H6" s="608">
        <f>G6/G9*100</f>
        <v>81.197047997824413</v>
      </c>
      <c r="I6" s="610">
        <f>G6/D6*100</f>
        <v>97.154260869698589</v>
      </c>
      <c r="J6" s="607">
        <v>318919289</v>
      </c>
      <c r="K6" s="608">
        <f>J6/J9*100</f>
        <v>80.781694016771894</v>
      </c>
      <c r="L6" s="750">
        <f>J6/D6*100</f>
        <v>99.011749270385124</v>
      </c>
      <c r="M6" s="607">
        <v>318014925</v>
      </c>
      <c r="N6" s="608">
        <f>(M6/(M6+M7+M8))*100</f>
        <v>80.187278888282492</v>
      </c>
      <c r="O6" s="610">
        <f>M6/D6*100</f>
        <v>98.7309802334983</v>
      </c>
      <c r="P6" s="611"/>
      <c r="Q6" s="611"/>
      <c r="R6" s="612"/>
    </row>
    <row r="7" spans="1:18" x14ac:dyDescent="0.15">
      <c r="C7" s="613" t="s">
        <v>151</v>
      </c>
      <c r="D7" s="111">
        <v>45111961</v>
      </c>
      <c r="E7" s="614">
        <f>D7/D9*100</f>
        <v>11.45838432094822</v>
      </c>
      <c r="F7" s="615">
        <v>100</v>
      </c>
      <c r="G7" s="111">
        <v>45617947</v>
      </c>
      <c r="H7" s="614">
        <f>G7/G9*100</f>
        <v>11.836411920586816</v>
      </c>
      <c r="I7" s="750">
        <f>G7/D7*100</f>
        <v>101.12162271110317</v>
      </c>
      <c r="J7" s="111">
        <v>47925683</v>
      </c>
      <c r="K7" s="614">
        <f>J7/J9*100</f>
        <v>12.139491066188871</v>
      </c>
      <c r="L7" s="750">
        <f>J7/D7*100</f>
        <v>106.23719727014304</v>
      </c>
      <c r="M7" s="111">
        <v>49559488</v>
      </c>
      <c r="N7" s="614">
        <f>(M7/(M6+M7+M8))*100</f>
        <v>12.496396154414731</v>
      </c>
      <c r="O7" s="615">
        <f>M7/D7*100</f>
        <v>109.85886425996867</v>
      </c>
      <c r="P7" s="111">
        <v>50872891</v>
      </c>
      <c r="Q7" s="751">
        <f>P7/P9*100</f>
        <v>63.354282770148629</v>
      </c>
      <c r="R7" s="752">
        <f>P7/D7*100</f>
        <v>112.77029389167986</v>
      </c>
    </row>
    <row r="8" spans="1:18" ht="14.25" thickBot="1" x14ac:dyDescent="0.2">
      <c r="C8" s="616" t="s">
        <v>11</v>
      </c>
      <c r="D8" s="165">
        <v>26488205</v>
      </c>
      <c r="E8" s="617">
        <f>D8/D9*100</f>
        <v>6.7279724962978724</v>
      </c>
      <c r="F8" s="618">
        <v>100</v>
      </c>
      <c r="G8" s="165">
        <v>26849290</v>
      </c>
      <c r="H8" s="617">
        <f>G8/G9*100</f>
        <v>6.966540081588775</v>
      </c>
      <c r="I8" s="753">
        <f>G8/D8*100</f>
        <v>101.36319165454964</v>
      </c>
      <c r="J8" s="165">
        <v>27946562</v>
      </c>
      <c r="K8" s="617">
        <f>J8/J9*100</f>
        <v>7.0788149170392289</v>
      </c>
      <c r="L8" s="753">
        <f>J8/D8*100</f>
        <v>105.50568451127586</v>
      </c>
      <c r="M8" s="165">
        <v>29015831</v>
      </c>
      <c r="N8" s="619">
        <f>(M8/(M6+M7+M8))*100</f>
        <v>7.3163249573027818</v>
      </c>
      <c r="O8" s="618">
        <f>M8/D8*100</f>
        <v>109.54245861507037</v>
      </c>
      <c r="P8" s="165">
        <v>29426165</v>
      </c>
      <c r="Q8" s="619">
        <f>P8/P9*100</f>
        <v>36.645717229851371</v>
      </c>
      <c r="R8" s="754">
        <f>P8/D8*100</f>
        <v>111.09157830815641</v>
      </c>
    </row>
    <row r="9" spans="1:18" ht="15" thickTop="1" thickBot="1" x14ac:dyDescent="0.2">
      <c r="C9" s="620" t="s">
        <v>46</v>
      </c>
      <c r="D9" s="122">
        <f>SUM(D6:D8)</f>
        <v>393702635</v>
      </c>
      <c r="E9" s="621">
        <f>SUM(E6:E8)</f>
        <v>100</v>
      </c>
      <c r="F9" s="622">
        <v>100</v>
      </c>
      <c r="G9" s="119">
        <f>G6+G7+G8</f>
        <v>385403510</v>
      </c>
      <c r="H9" s="621">
        <f>SUM(H6:H8)</f>
        <v>100</v>
      </c>
      <c r="I9" s="622">
        <f>G9/D9*100</f>
        <v>97.89203214248235</v>
      </c>
      <c r="J9" s="119">
        <f>J6+J7+J8</f>
        <v>394791534</v>
      </c>
      <c r="K9" s="621">
        <f>SUM(K6:K8)</f>
        <v>99.999999999999986</v>
      </c>
      <c r="L9" s="755">
        <f>J9/D9*100</f>
        <v>100.27657904804219</v>
      </c>
      <c r="M9" s="122">
        <f>SUM(M6:M8)</f>
        <v>396590244</v>
      </c>
      <c r="N9" s="621">
        <f>N6+N7+N8</f>
        <v>100</v>
      </c>
      <c r="O9" s="610">
        <f>M9/D9*100</f>
        <v>100.73344924399605</v>
      </c>
      <c r="P9" s="119">
        <f>SUM(P6:P8)</f>
        <v>80299056</v>
      </c>
      <c r="Q9" s="621">
        <f>Q7+Q8</f>
        <v>100</v>
      </c>
      <c r="R9" s="623" t="s">
        <v>300</v>
      </c>
    </row>
    <row r="10" spans="1:18" x14ac:dyDescent="0.15">
      <c r="C10" s="624"/>
      <c r="D10" s="624"/>
      <c r="E10" s="624"/>
      <c r="F10" s="624"/>
      <c r="G10" s="624"/>
      <c r="H10" s="624"/>
      <c r="I10" s="624"/>
      <c r="J10" s="624"/>
      <c r="K10" s="624"/>
      <c r="L10" s="624"/>
      <c r="M10" s="624"/>
      <c r="N10" s="624"/>
      <c r="O10" s="625"/>
      <c r="P10" s="624"/>
      <c r="Q10" s="624"/>
      <c r="R10" s="624"/>
    </row>
    <row r="11" spans="1:18" x14ac:dyDescent="0.15">
      <c r="C11" s="860" t="s">
        <v>382</v>
      </c>
      <c r="D11" s="626"/>
      <c r="E11" s="626"/>
      <c r="F11" s="626"/>
      <c r="G11" s="626"/>
      <c r="H11" s="626"/>
      <c r="I11" s="626"/>
      <c r="J11" s="626"/>
      <c r="K11" s="627"/>
      <c r="L11" s="628"/>
      <c r="M11" s="626"/>
      <c r="N11" s="1216" t="s">
        <v>283</v>
      </c>
      <c r="O11" s="1217"/>
      <c r="P11" s="1217"/>
      <c r="Q11" s="1217"/>
      <c r="R11" s="1217"/>
    </row>
    <row r="12" spans="1:18" x14ac:dyDescent="0.15">
      <c r="C12" s="1208"/>
      <c r="D12" s="1208"/>
      <c r="E12" s="1208"/>
      <c r="F12" s="1208"/>
      <c r="G12" s="1208"/>
      <c r="H12" s="1208"/>
      <c r="I12" s="1208"/>
      <c r="J12" s="1208"/>
    </row>
  </sheetData>
  <mergeCells count="9">
    <mergeCell ref="P4:R4"/>
    <mergeCell ref="C12:J12"/>
    <mergeCell ref="C2:M2"/>
    <mergeCell ref="M4:O4"/>
    <mergeCell ref="J4:L4"/>
    <mergeCell ref="C4:C5"/>
    <mergeCell ref="G4:I4"/>
    <mergeCell ref="D4:F4"/>
    <mergeCell ref="N11:R11"/>
  </mergeCells>
  <phoneticPr fontId="2"/>
  <printOptions horizontalCentered="1" verticalCentered="1"/>
  <pageMargins left="0.75" right="0.75" top="1" bottom="1" header="0.51200000000000001" footer="0.51200000000000001"/>
  <pageSetup paperSize="9" scale="90" orientation="portrait" blackAndWhite="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6EBEA-5A16-4B54-8A24-84C1E445CA7D}">
  <sheetPr codeName="Sheet24">
    <tabColor indexed="13"/>
  </sheetPr>
  <dimension ref="A1:O22"/>
  <sheetViews>
    <sheetView showGridLines="0" zoomScaleNormal="100" workbookViewId="0"/>
  </sheetViews>
  <sheetFormatPr defaultRowHeight="13.5" x14ac:dyDescent="0.15"/>
  <cols>
    <col min="1" max="1" width="9" style="37" customWidth="1"/>
    <col min="2" max="2" width="0.125" style="37" customWidth="1"/>
    <col min="3" max="3" width="2.875" style="637" customWidth="1"/>
    <col min="4" max="4" width="7" style="637" customWidth="1"/>
    <col min="5" max="5" width="20.875" style="637" customWidth="1"/>
    <col min="6" max="6" width="12.125" style="669" customWidth="1"/>
    <col min="7" max="7" width="7.625" style="669" customWidth="1"/>
    <col min="8" max="8" width="12.125" style="669" customWidth="1"/>
    <col min="9" max="9" width="7.5" style="669" customWidth="1"/>
    <col min="10" max="10" width="12.125" style="669" customWidth="1"/>
    <col min="11" max="11" width="7.5" style="669" customWidth="1"/>
    <col min="12" max="12" width="12.125" style="637" customWidth="1"/>
    <col min="13" max="13" width="7.5" style="637" customWidth="1"/>
    <col min="14" max="14" width="12.125" style="637" customWidth="1"/>
    <col min="15" max="15" width="7.5" style="637" customWidth="1"/>
    <col min="16" max="16" width="11.375" style="637" bestFit="1" customWidth="1"/>
    <col min="17" max="16384" width="9" style="637"/>
  </cols>
  <sheetData>
    <row r="1" spans="1:15" s="37" customFormat="1" x14ac:dyDescent="0.15">
      <c r="A1" s="37" t="s">
        <v>254</v>
      </c>
      <c r="C1" s="566" t="s">
        <v>284</v>
      </c>
      <c r="F1" s="38"/>
      <c r="H1" s="38"/>
    </row>
    <row r="2" spans="1:15" ht="17.25" x14ac:dyDescent="0.15">
      <c r="A2" s="37" t="s">
        <v>255</v>
      </c>
      <c r="C2" s="634" t="s">
        <v>235</v>
      </c>
      <c r="D2" s="635"/>
      <c r="E2" s="635"/>
      <c r="F2" s="636"/>
      <c r="G2" s="636"/>
      <c r="H2" s="636"/>
      <c r="I2" s="636"/>
      <c r="J2" s="636"/>
      <c r="K2" s="636"/>
      <c r="L2" s="635"/>
      <c r="M2" s="635"/>
      <c r="N2" s="635"/>
      <c r="O2" s="635"/>
    </row>
    <row r="3" spans="1:15" ht="14.25" thickBot="1" x14ac:dyDescent="0.2">
      <c r="C3" s="635"/>
      <c r="D3" s="635"/>
      <c r="E3" s="635"/>
      <c r="F3" s="636"/>
      <c r="G3" s="636"/>
      <c r="H3" s="636"/>
      <c r="I3" s="636"/>
      <c r="J3" s="636"/>
      <c r="K3" s="636"/>
      <c r="L3" s="635"/>
      <c r="M3" s="638"/>
      <c r="N3" s="635"/>
      <c r="O3" s="277" t="s">
        <v>239</v>
      </c>
    </row>
    <row r="4" spans="1:15" ht="13.5" customHeight="1" x14ac:dyDescent="0.15">
      <c r="C4" s="1236" t="s">
        <v>0</v>
      </c>
      <c r="D4" s="1237"/>
      <c r="E4" s="1238"/>
      <c r="F4" s="1244" t="s">
        <v>304</v>
      </c>
      <c r="G4" s="1243"/>
      <c r="H4" s="1242" t="s">
        <v>325</v>
      </c>
      <c r="I4" s="1243"/>
      <c r="J4" s="1242" t="s">
        <v>335</v>
      </c>
      <c r="K4" s="1243"/>
      <c r="L4" s="1235" t="s">
        <v>360</v>
      </c>
      <c r="M4" s="1235"/>
      <c r="N4" s="1235" t="s">
        <v>381</v>
      </c>
      <c r="O4" s="1245"/>
    </row>
    <row r="5" spans="1:15" ht="14.25" thickBot="1" x14ac:dyDescent="0.2">
      <c r="C5" s="1239"/>
      <c r="D5" s="1240"/>
      <c r="E5" s="1241"/>
      <c r="F5" s="639" t="s">
        <v>149</v>
      </c>
      <c r="G5" s="640" t="s">
        <v>2</v>
      </c>
      <c r="H5" s="639" t="s">
        <v>149</v>
      </c>
      <c r="I5" s="640" t="s">
        <v>2</v>
      </c>
      <c r="J5" s="639" t="s">
        <v>149</v>
      </c>
      <c r="K5" s="640" t="s">
        <v>2</v>
      </c>
      <c r="L5" s="639" t="s">
        <v>149</v>
      </c>
      <c r="M5" s="641" t="s">
        <v>2</v>
      </c>
      <c r="N5" s="642" t="s">
        <v>149</v>
      </c>
      <c r="O5" s="643" t="s">
        <v>2</v>
      </c>
    </row>
    <row r="6" spans="1:15" ht="14.25" customHeight="1" thickTop="1" x14ac:dyDescent="0.15">
      <c r="C6" s="1224" t="s">
        <v>160</v>
      </c>
      <c r="D6" s="1233" t="s">
        <v>152</v>
      </c>
      <c r="E6" s="644" t="s">
        <v>153</v>
      </c>
      <c r="F6" s="202">
        <v>77252793</v>
      </c>
      <c r="G6" s="645">
        <v>100</v>
      </c>
      <c r="H6" s="202">
        <v>80204938</v>
      </c>
      <c r="I6" s="645">
        <f>H6/F6*100</f>
        <v>103.82140876123404</v>
      </c>
      <c r="J6" s="202">
        <v>74835465</v>
      </c>
      <c r="K6" s="756">
        <f>J6/F6*100</f>
        <v>96.870885949715756</v>
      </c>
      <c r="L6" s="202">
        <v>75383038</v>
      </c>
      <c r="M6" s="757">
        <f>L6/F6*100</f>
        <v>97.579692685026927</v>
      </c>
      <c r="N6" s="202">
        <v>61295631</v>
      </c>
      <c r="O6" s="646">
        <f>N6/F6*100</f>
        <v>79.344226428162926</v>
      </c>
    </row>
    <row r="7" spans="1:15" x14ac:dyDescent="0.15">
      <c r="C7" s="1222"/>
      <c r="D7" s="1234"/>
      <c r="E7" s="647" t="s">
        <v>154</v>
      </c>
      <c r="F7" s="197">
        <v>9628221</v>
      </c>
      <c r="G7" s="648">
        <v>100</v>
      </c>
      <c r="H7" s="197">
        <v>10098759</v>
      </c>
      <c r="I7" s="648">
        <f t="shared" ref="I7:I16" si="0">H7/F7*100</f>
        <v>104.88707103835692</v>
      </c>
      <c r="J7" s="197">
        <v>11726449</v>
      </c>
      <c r="K7" s="758">
        <f t="shared" ref="K7:K16" si="1">J7/F7*100</f>
        <v>121.79247858976233</v>
      </c>
      <c r="L7" s="197">
        <v>11951131</v>
      </c>
      <c r="M7" s="759">
        <f t="shared" ref="M7:M16" si="2">L7/F7*100</f>
        <v>124.1260561011219</v>
      </c>
      <c r="N7" s="197">
        <v>13265574</v>
      </c>
      <c r="O7" s="649">
        <f t="shared" ref="O7:O16" si="3">N7/F7*100</f>
        <v>137.77803812355367</v>
      </c>
    </row>
    <row r="8" spans="1:15" x14ac:dyDescent="0.15">
      <c r="C8" s="1222"/>
      <c r="D8" s="1228" t="s">
        <v>155</v>
      </c>
      <c r="E8" s="1229"/>
      <c r="F8" s="202">
        <v>81162608</v>
      </c>
      <c r="G8" s="648">
        <v>100</v>
      </c>
      <c r="H8" s="202">
        <v>70355635</v>
      </c>
      <c r="I8" s="648">
        <f t="shared" si="0"/>
        <v>86.684788394182704</v>
      </c>
      <c r="J8" s="202">
        <v>66839598</v>
      </c>
      <c r="K8" s="760">
        <f t="shared" si="1"/>
        <v>82.352698671289616</v>
      </c>
      <c r="L8" s="202">
        <v>70403557</v>
      </c>
      <c r="M8" s="761">
        <f t="shared" si="2"/>
        <v>86.743832825086159</v>
      </c>
      <c r="N8" s="202">
        <v>78132007</v>
      </c>
      <c r="O8" s="649">
        <f t="shared" si="3"/>
        <v>96.26601328532962</v>
      </c>
    </row>
    <row r="9" spans="1:15" ht="13.5" customHeight="1" thickBot="1" x14ac:dyDescent="0.2">
      <c r="C9" s="1222"/>
      <c r="D9" s="1228" t="s">
        <v>156</v>
      </c>
      <c r="E9" s="1229"/>
      <c r="F9" s="197">
        <v>5058403</v>
      </c>
      <c r="G9" s="648">
        <v>100</v>
      </c>
      <c r="H9" s="197">
        <v>4858789</v>
      </c>
      <c r="I9" s="648">
        <f t="shared" si="0"/>
        <v>96.053813822267614</v>
      </c>
      <c r="J9" s="197">
        <v>8637543</v>
      </c>
      <c r="K9" s="758">
        <f t="shared" si="1"/>
        <v>170.75632368555847</v>
      </c>
      <c r="L9" s="197">
        <v>6528460</v>
      </c>
      <c r="M9" s="759">
        <f t="shared" si="2"/>
        <v>129.06168211587726</v>
      </c>
      <c r="N9" s="197">
        <v>9639736</v>
      </c>
      <c r="O9" s="650">
        <f t="shared" si="3"/>
        <v>190.56876251259538</v>
      </c>
    </row>
    <row r="10" spans="1:15" ht="15" thickTop="1" thickBot="1" x14ac:dyDescent="0.2">
      <c r="C10" s="1222"/>
      <c r="D10" s="1227" t="s">
        <v>50</v>
      </c>
      <c r="E10" s="1220"/>
      <c r="F10" s="122">
        <v>173102025</v>
      </c>
      <c r="G10" s="651">
        <v>100</v>
      </c>
      <c r="H10" s="652">
        <v>165518121</v>
      </c>
      <c r="I10" s="645">
        <f t="shared" si="0"/>
        <v>95.618824216527798</v>
      </c>
      <c r="J10" s="653">
        <v>162039055</v>
      </c>
      <c r="K10" s="756">
        <f t="shared" si="1"/>
        <v>93.608988687451813</v>
      </c>
      <c r="L10" s="653">
        <v>164266186</v>
      </c>
      <c r="M10" s="757">
        <f>L10/F10*100</f>
        <v>94.895588887536121</v>
      </c>
      <c r="N10" s="653">
        <v>162332948</v>
      </c>
      <c r="O10" s="646">
        <f t="shared" si="3"/>
        <v>93.778768908104908</v>
      </c>
    </row>
    <row r="11" spans="1:15" ht="13.5" customHeight="1" x14ac:dyDescent="0.15">
      <c r="C11" s="1221" t="s">
        <v>161</v>
      </c>
      <c r="D11" s="654" t="s">
        <v>157</v>
      </c>
      <c r="E11" s="644"/>
      <c r="F11" s="202">
        <v>152415844</v>
      </c>
      <c r="G11" s="655">
        <v>100</v>
      </c>
      <c r="H11" s="202">
        <v>156179802</v>
      </c>
      <c r="I11" s="762">
        <f t="shared" si="0"/>
        <v>102.46953197332948</v>
      </c>
      <c r="J11" s="202">
        <v>150293972</v>
      </c>
      <c r="K11" s="763">
        <f t="shared" si="1"/>
        <v>98.607840271514021</v>
      </c>
      <c r="L11" s="202">
        <v>153109160</v>
      </c>
      <c r="M11" s="764">
        <f t="shared" si="2"/>
        <v>100.4548844672605</v>
      </c>
      <c r="N11" s="202">
        <v>155093478</v>
      </c>
      <c r="O11" s="656">
        <f t="shared" si="3"/>
        <v>101.75679504815784</v>
      </c>
    </row>
    <row r="12" spans="1:15" ht="13.5" customHeight="1" x14ac:dyDescent="0.15">
      <c r="C12" s="1222"/>
      <c r="D12" s="1228" t="s">
        <v>158</v>
      </c>
      <c r="E12" s="1229"/>
      <c r="F12" s="197">
        <v>2028</v>
      </c>
      <c r="G12" s="648">
        <v>100</v>
      </c>
      <c r="H12" s="197">
        <v>2074</v>
      </c>
      <c r="I12" s="648">
        <f t="shared" si="0"/>
        <v>102.26824457593689</v>
      </c>
      <c r="J12" s="197">
        <v>1846</v>
      </c>
      <c r="K12" s="758">
        <f t="shared" si="1"/>
        <v>91.025641025641022</v>
      </c>
      <c r="L12" s="197">
        <v>2531</v>
      </c>
      <c r="M12" s="759">
        <f t="shared" si="2"/>
        <v>124.80276134122288</v>
      </c>
      <c r="N12" s="197">
        <v>2320</v>
      </c>
      <c r="O12" s="650">
        <f t="shared" si="3"/>
        <v>114.3984220907298</v>
      </c>
    </row>
    <row r="13" spans="1:15" x14ac:dyDescent="0.15">
      <c r="C13" s="1222"/>
      <c r="D13" s="1228" t="s">
        <v>159</v>
      </c>
      <c r="E13" s="1229"/>
      <c r="F13" s="202">
        <v>14525</v>
      </c>
      <c r="G13" s="648">
        <v>100</v>
      </c>
      <c r="H13" s="202">
        <v>26417</v>
      </c>
      <c r="I13" s="648">
        <f t="shared" si="0"/>
        <v>181.87263339070569</v>
      </c>
      <c r="J13" s="202">
        <v>8774</v>
      </c>
      <c r="K13" s="758">
        <f t="shared" si="1"/>
        <v>60.406196213425133</v>
      </c>
      <c r="L13" s="202">
        <v>9089</v>
      </c>
      <c r="M13" s="759">
        <f t="shared" si="2"/>
        <v>62.574870912220312</v>
      </c>
      <c r="N13" s="202">
        <v>17197</v>
      </c>
      <c r="O13" s="649">
        <f t="shared" si="3"/>
        <v>118.39586919104991</v>
      </c>
    </row>
    <row r="14" spans="1:15" ht="13.5" customHeight="1" thickBot="1" x14ac:dyDescent="0.2">
      <c r="C14" s="1222"/>
      <c r="D14" s="1230" t="s">
        <v>199</v>
      </c>
      <c r="E14" s="1231"/>
      <c r="F14" s="204">
        <v>601585</v>
      </c>
      <c r="G14" s="657">
        <v>100</v>
      </c>
      <c r="H14" s="204">
        <v>376055</v>
      </c>
      <c r="I14" s="657">
        <f t="shared" si="0"/>
        <v>62.510700898459902</v>
      </c>
      <c r="J14" s="204">
        <v>592626</v>
      </c>
      <c r="K14" s="765">
        <f t="shared" si="1"/>
        <v>98.510767389479454</v>
      </c>
      <c r="L14" s="204">
        <v>1532323</v>
      </c>
      <c r="M14" s="766">
        <f t="shared" si="2"/>
        <v>254.71429640034242</v>
      </c>
      <c r="N14" s="204">
        <v>568982</v>
      </c>
      <c r="O14" s="650">
        <f t="shared" si="3"/>
        <v>94.58048322348462</v>
      </c>
    </row>
    <row r="15" spans="1:15" ht="15" thickTop="1" thickBot="1" x14ac:dyDescent="0.2">
      <c r="C15" s="1223"/>
      <c r="D15" s="1225" t="s">
        <v>50</v>
      </c>
      <c r="E15" s="1226"/>
      <c r="F15" s="129">
        <v>153033982</v>
      </c>
      <c r="G15" s="658">
        <v>100</v>
      </c>
      <c r="H15" s="659">
        <v>156584348</v>
      </c>
      <c r="I15" s="658">
        <f t="shared" si="0"/>
        <v>102.31998537422884</v>
      </c>
      <c r="J15" s="660">
        <v>150897218</v>
      </c>
      <c r="K15" s="767">
        <f t="shared" si="1"/>
        <v>98.603732339657739</v>
      </c>
      <c r="L15" s="660">
        <v>154653103</v>
      </c>
      <c r="M15" s="768">
        <f t="shared" si="2"/>
        <v>101.05801402985122</v>
      </c>
      <c r="N15" s="660">
        <v>155681977</v>
      </c>
      <c r="O15" s="646">
        <f t="shared" si="3"/>
        <v>101.73033137176029</v>
      </c>
    </row>
    <row r="16" spans="1:15" ht="15.6" customHeight="1" thickTop="1" thickBot="1" x14ac:dyDescent="0.2">
      <c r="C16" s="1218" t="s">
        <v>46</v>
      </c>
      <c r="D16" s="1219"/>
      <c r="E16" s="1220"/>
      <c r="F16" s="119">
        <f>F10+F15</f>
        <v>326136007</v>
      </c>
      <c r="G16" s="651">
        <v>100</v>
      </c>
      <c r="H16" s="119">
        <f>H10+H15</f>
        <v>322102469</v>
      </c>
      <c r="I16" s="651">
        <f t="shared" si="0"/>
        <v>98.763234382764736</v>
      </c>
      <c r="J16" s="119">
        <f>J10+J15</f>
        <v>312936273</v>
      </c>
      <c r="K16" s="769">
        <f t="shared" si="1"/>
        <v>95.952690375583089</v>
      </c>
      <c r="L16" s="119">
        <f>L10+L15</f>
        <v>318919289</v>
      </c>
      <c r="M16" s="769">
        <f t="shared" si="2"/>
        <v>97.787205998385815</v>
      </c>
      <c r="N16" s="119">
        <f>N10+N15</f>
        <v>318014925</v>
      </c>
      <c r="O16" s="661">
        <f t="shared" si="3"/>
        <v>97.509909416411048</v>
      </c>
    </row>
    <row r="17" spans="3:15" x14ac:dyDescent="0.15">
      <c r="C17" s="662"/>
      <c r="D17" s="662"/>
      <c r="E17" s="662"/>
      <c r="F17" s="663"/>
      <c r="G17" s="664"/>
      <c r="H17" s="663"/>
      <c r="I17" s="664"/>
      <c r="J17" s="664"/>
      <c r="K17" s="664"/>
      <c r="L17" s="665"/>
      <c r="M17" s="665"/>
      <c r="N17" s="666"/>
      <c r="O17" s="666"/>
    </row>
    <row r="18" spans="3:15" ht="15.6" customHeight="1" x14ac:dyDescent="0.15">
      <c r="C18" s="665"/>
      <c r="D18" s="667" t="s">
        <v>269</v>
      </c>
      <c r="E18" s="665" t="s">
        <v>270</v>
      </c>
      <c r="F18" s="664"/>
      <c r="G18" s="664"/>
      <c r="H18" s="664"/>
      <c r="I18" s="664"/>
      <c r="J18" s="664"/>
      <c r="K18" s="664"/>
      <c r="L18" s="665"/>
      <c r="M18" s="1232"/>
      <c r="N18" s="1232"/>
      <c r="O18" s="1232"/>
    </row>
    <row r="19" spans="3:15" x14ac:dyDescent="0.15">
      <c r="C19" s="665" t="s">
        <v>271</v>
      </c>
      <c r="D19" s="665"/>
      <c r="E19" s="665" t="s">
        <v>287</v>
      </c>
      <c r="F19" s="664"/>
      <c r="G19" s="664"/>
      <c r="H19" s="664"/>
      <c r="I19" s="664"/>
      <c r="J19" s="664"/>
      <c r="K19" s="664"/>
      <c r="L19" s="665"/>
      <c r="M19" s="665"/>
      <c r="N19" s="665"/>
      <c r="O19" s="665"/>
    </row>
    <row r="20" spans="3:15" x14ac:dyDescent="0.15">
      <c r="C20" s="665" t="s">
        <v>272</v>
      </c>
      <c r="D20" s="665"/>
      <c r="E20" s="665" t="s">
        <v>326</v>
      </c>
      <c r="F20" s="665"/>
      <c r="G20" s="665"/>
      <c r="H20" s="665"/>
      <c r="I20" s="665"/>
      <c r="J20" s="665"/>
      <c r="K20" s="668"/>
    </row>
    <row r="21" spans="3:15" x14ac:dyDescent="0.15">
      <c r="C21" s="635"/>
      <c r="D21" s="635"/>
      <c r="E21" s="635"/>
      <c r="F21" s="636"/>
      <c r="G21" s="636"/>
      <c r="H21" s="636"/>
      <c r="I21" s="636"/>
      <c r="J21" s="636"/>
      <c r="K21" s="636"/>
      <c r="L21" s="635"/>
      <c r="M21" s="635"/>
      <c r="N21" s="635"/>
      <c r="O21" s="635"/>
    </row>
    <row r="22" spans="3:15" x14ac:dyDescent="0.15">
      <c r="C22" s="635"/>
      <c r="D22" s="635"/>
      <c r="K22" s="343"/>
    </row>
  </sheetData>
  <mergeCells count="18">
    <mergeCell ref="M18:O18"/>
    <mergeCell ref="D6:D7"/>
    <mergeCell ref="D8:E8"/>
    <mergeCell ref="D9:E9"/>
    <mergeCell ref="L4:M4"/>
    <mergeCell ref="C4:E5"/>
    <mergeCell ref="J4:K4"/>
    <mergeCell ref="F4:G4"/>
    <mergeCell ref="H4:I4"/>
    <mergeCell ref="N4:O4"/>
    <mergeCell ref="C16:E16"/>
    <mergeCell ref="C11:C15"/>
    <mergeCell ref="C6:C10"/>
    <mergeCell ref="D15:E15"/>
    <mergeCell ref="D10:E10"/>
    <mergeCell ref="D12:E12"/>
    <mergeCell ref="D13:E13"/>
    <mergeCell ref="D14:E14"/>
  </mergeCells>
  <phoneticPr fontId="2"/>
  <printOptions horizontalCentered="1" verticalCentered="1"/>
  <pageMargins left="0.75" right="0.75" top="1" bottom="1" header="0.51200000000000001" footer="0.51200000000000001"/>
  <pageSetup paperSize="9" orientation="portrait"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48A8F-F722-4AAE-8F2A-79EAE0A6EF99}">
  <sheetPr codeName="Sheet25">
    <tabColor rgb="FFFFFF00"/>
  </sheetPr>
  <dimension ref="A1:O28"/>
  <sheetViews>
    <sheetView showGridLines="0" zoomScaleNormal="100" workbookViewId="0"/>
  </sheetViews>
  <sheetFormatPr defaultRowHeight="13.5" x14ac:dyDescent="0.15"/>
  <cols>
    <col min="1" max="1" width="9" style="37" customWidth="1"/>
    <col min="2" max="2" width="0.375" style="37" customWidth="1"/>
    <col min="3" max="3" width="10.125" style="673" customWidth="1"/>
    <col min="4" max="4" width="13.875" style="673" customWidth="1"/>
    <col min="5" max="5" width="11" style="692" customWidth="1"/>
    <col min="6" max="6" width="7.875" style="692" customWidth="1"/>
    <col min="7" max="7" width="11" style="692" customWidth="1"/>
    <col min="8" max="8" width="10.125" style="692" customWidth="1"/>
    <col min="9" max="9" width="11" style="692" customWidth="1"/>
    <col min="10" max="10" width="7.625" style="692" customWidth="1"/>
    <col min="11" max="11" width="11" style="673" customWidth="1"/>
    <col min="12" max="12" width="7.625" style="673" customWidth="1"/>
    <col min="13" max="13" width="11" style="673" customWidth="1"/>
    <col min="14" max="14" width="7.625" style="673" customWidth="1"/>
    <col min="15" max="16384" width="9" style="673"/>
  </cols>
  <sheetData>
    <row r="1" spans="1:14" s="37" customFormat="1" ht="17.25" x14ac:dyDescent="0.2">
      <c r="A1" s="37" t="s">
        <v>254</v>
      </c>
      <c r="C1" s="670" t="s">
        <v>285</v>
      </c>
      <c r="F1" s="38"/>
      <c r="H1" s="38"/>
    </row>
    <row r="2" spans="1:14" ht="17.25" x14ac:dyDescent="0.15">
      <c r="A2" s="37" t="s">
        <v>255</v>
      </c>
      <c r="C2" s="1246" t="s">
        <v>236</v>
      </c>
      <c r="D2" s="1246"/>
      <c r="E2" s="1246"/>
      <c r="F2" s="1246"/>
      <c r="G2" s="1246"/>
      <c r="H2" s="1246"/>
      <c r="I2" s="671"/>
      <c r="J2" s="671"/>
      <c r="K2" s="672"/>
      <c r="L2" s="672"/>
      <c r="M2" s="672"/>
      <c r="N2" s="672"/>
    </row>
    <row r="3" spans="1:14" ht="14.25" thickBot="1" x14ac:dyDescent="0.2">
      <c r="C3" s="672"/>
      <c r="D3" s="672"/>
      <c r="E3" s="671"/>
      <c r="F3" s="671"/>
      <c r="G3" s="671"/>
      <c r="H3" s="671"/>
      <c r="I3" s="671"/>
      <c r="J3" s="671"/>
      <c r="K3" s="672"/>
      <c r="L3" s="674"/>
      <c r="M3" s="672"/>
      <c r="N3" s="277" t="s">
        <v>239</v>
      </c>
    </row>
    <row r="4" spans="1:14" x14ac:dyDescent="0.15">
      <c r="C4" s="1247" t="s">
        <v>0</v>
      </c>
      <c r="D4" s="1248"/>
      <c r="E4" s="1253" t="s">
        <v>311</v>
      </c>
      <c r="F4" s="1254"/>
      <c r="G4" s="1253" t="s">
        <v>321</v>
      </c>
      <c r="H4" s="1254"/>
      <c r="I4" s="1253" t="s">
        <v>332</v>
      </c>
      <c r="J4" s="1254"/>
      <c r="K4" s="1253" t="s">
        <v>361</v>
      </c>
      <c r="L4" s="1254"/>
      <c r="M4" s="1253" t="s">
        <v>372</v>
      </c>
      <c r="N4" s="1257"/>
    </row>
    <row r="5" spans="1:14" ht="14.25" thickBot="1" x14ac:dyDescent="0.2">
      <c r="C5" s="1249"/>
      <c r="D5" s="1250"/>
      <c r="E5" s="906" t="s">
        <v>198</v>
      </c>
      <c r="F5" s="907" t="s">
        <v>74</v>
      </c>
      <c r="G5" s="906" t="s">
        <v>198</v>
      </c>
      <c r="H5" s="907" t="s">
        <v>74</v>
      </c>
      <c r="I5" s="906" t="s">
        <v>198</v>
      </c>
      <c r="J5" s="907" t="s">
        <v>74</v>
      </c>
      <c r="K5" s="906" t="s">
        <v>198</v>
      </c>
      <c r="L5" s="908" t="s">
        <v>74</v>
      </c>
      <c r="M5" s="907" t="s">
        <v>198</v>
      </c>
      <c r="N5" s="942" t="s">
        <v>74</v>
      </c>
    </row>
    <row r="6" spans="1:14" ht="14.25" thickTop="1" x14ac:dyDescent="0.15">
      <c r="C6" s="1251" t="s">
        <v>162</v>
      </c>
      <c r="D6" s="675" t="s">
        <v>163</v>
      </c>
      <c r="E6" s="123">
        <v>15958552</v>
      </c>
      <c r="F6" s="909">
        <v>100</v>
      </c>
      <c r="G6" s="123">
        <v>16097496</v>
      </c>
      <c r="H6" s="909">
        <f>G6/E6*100</f>
        <v>100.87065543289893</v>
      </c>
      <c r="I6" s="123">
        <v>16714596</v>
      </c>
      <c r="J6" s="909">
        <f>I6/E6*100</f>
        <v>104.73754761710209</v>
      </c>
      <c r="K6" s="123">
        <v>17356468</v>
      </c>
      <c r="L6" s="910">
        <f>K6/E6*100</f>
        <v>108.75966691714886</v>
      </c>
      <c r="M6" s="123">
        <v>17664285</v>
      </c>
      <c r="N6" s="943">
        <f t="shared" ref="N6:N15" si="0">M6/E6*100</f>
        <v>110.68851986069915</v>
      </c>
    </row>
    <row r="7" spans="1:14" x14ac:dyDescent="0.15">
      <c r="C7" s="1252"/>
      <c r="D7" s="676" t="s">
        <v>164</v>
      </c>
      <c r="E7" s="911">
        <v>20505</v>
      </c>
      <c r="F7" s="912">
        <v>100</v>
      </c>
      <c r="G7" s="911">
        <v>23419</v>
      </c>
      <c r="H7" s="912">
        <f>G7/E7*100</f>
        <v>114.21116800780298</v>
      </c>
      <c r="I7" s="911">
        <v>28235</v>
      </c>
      <c r="J7" s="912">
        <f>I7/E7*100</f>
        <v>137.69812240916849</v>
      </c>
      <c r="K7" s="911">
        <v>35230</v>
      </c>
      <c r="L7" s="913">
        <f>K7/E7*100</f>
        <v>171.81175323091929</v>
      </c>
      <c r="M7" s="911">
        <v>54790</v>
      </c>
      <c r="N7" s="944">
        <f t="shared" si="0"/>
        <v>267.20312118995366</v>
      </c>
    </row>
    <row r="8" spans="1:14" x14ac:dyDescent="0.15">
      <c r="C8" s="1252" t="s">
        <v>165</v>
      </c>
      <c r="D8" s="676" t="s">
        <v>163</v>
      </c>
      <c r="E8" s="911">
        <v>16951</v>
      </c>
      <c r="F8" s="912">
        <v>100</v>
      </c>
      <c r="G8" s="911">
        <v>17349</v>
      </c>
      <c r="H8" s="912">
        <f>G8/E8*100</f>
        <v>102.34794407409593</v>
      </c>
      <c r="I8" s="911">
        <v>36015</v>
      </c>
      <c r="J8" s="912">
        <f>I8/E8*100</f>
        <v>212.46534127780072</v>
      </c>
      <c r="K8" s="911">
        <v>26031</v>
      </c>
      <c r="L8" s="913">
        <f>K8/E8*100</f>
        <v>153.56616128841955</v>
      </c>
      <c r="M8" s="911">
        <v>30825</v>
      </c>
      <c r="N8" s="944">
        <f t="shared" si="0"/>
        <v>181.84767860303225</v>
      </c>
    </row>
    <row r="9" spans="1:14" x14ac:dyDescent="0.15">
      <c r="C9" s="1252"/>
      <c r="D9" s="676" t="s">
        <v>164</v>
      </c>
      <c r="E9" s="911">
        <v>4815</v>
      </c>
      <c r="F9" s="912">
        <v>100</v>
      </c>
      <c r="G9" s="911">
        <v>13448</v>
      </c>
      <c r="H9" s="912">
        <f>G9/E9*100</f>
        <v>279.29387331256493</v>
      </c>
      <c r="I9" s="911">
        <v>16195</v>
      </c>
      <c r="J9" s="912">
        <f>I9/E9*100</f>
        <v>336.34475597092421</v>
      </c>
      <c r="K9" s="911">
        <v>40753</v>
      </c>
      <c r="L9" s="913">
        <f>K9/E9*100</f>
        <v>846.3759086188993</v>
      </c>
      <c r="M9" s="911">
        <v>67467</v>
      </c>
      <c r="N9" s="944">
        <f t="shared" si="0"/>
        <v>1401.183800623053</v>
      </c>
    </row>
    <row r="10" spans="1:14" ht="13.5" customHeight="1" x14ac:dyDescent="0.15">
      <c r="C10" s="1255" t="s">
        <v>166</v>
      </c>
      <c r="D10" s="1256"/>
      <c r="E10" s="197">
        <v>1647463</v>
      </c>
      <c r="F10" s="914">
        <v>100</v>
      </c>
      <c r="G10" s="197">
        <v>2083469</v>
      </c>
      <c r="H10" s="914">
        <f t="shared" ref="H10:H15" si="1">G10/E10*100</f>
        <v>126.46529846193815</v>
      </c>
      <c r="I10" s="197">
        <v>2247344</v>
      </c>
      <c r="J10" s="914">
        <f t="shared" ref="J10:J15" si="2">I10/E10*100</f>
        <v>136.41241108298033</v>
      </c>
      <c r="K10" s="197">
        <v>2115346</v>
      </c>
      <c r="L10" s="915">
        <f t="shared" ref="L10:L15" si="3">K10/E10*100</f>
        <v>128.40021293346194</v>
      </c>
      <c r="M10" s="197">
        <v>2221893</v>
      </c>
      <c r="N10" s="944">
        <f t="shared" si="0"/>
        <v>134.86755089492146</v>
      </c>
    </row>
    <row r="11" spans="1:14" ht="13.35" customHeight="1" x14ac:dyDescent="0.15">
      <c r="C11" s="1264" t="s">
        <v>312</v>
      </c>
      <c r="D11" s="1265"/>
      <c r="E11" s="111">
        <v>35743</v>
      </c>
      <c r="F11" s="914">
        <v>100</v>
      </c>
      <c r="G11" s="111">
        <v>46950</v>
      </c>
      <c r="H11" s="914">
        <f t="shared" si="1"/>
        <v>131.35439106958006</v>
      </c>
      <c r="I11" s="111">
        <v>41220</v>
      </c>
      <c r="J11" s="914">
        <f t="shared" si="2"/>
        <v>115.32328008281343</v>
      </c>
      <c r="K11" s="111">
        <v>42834</v>
      </c>
      <c r="L11" s="915">
        <f t="shared" si="3"/>
        <v>119.83884956494978</v>
      </c>
      <c r="M11" s="111">
        <v>40816</v>
      </c>
      <c r="N11" s="944">
        <f t="shared" si="0"/>
        <v>114.19298883697506</v>
      </c>
    </row>
    <row r="12" spans="1:14" x14ac:dyDescent="0.15">
      <c r="C12" s="1252" t="s">
        <v>93</v>
      </c>
      <c r="D12" s="676" t="s">
        <v>247</v>
      </c>
      <c r="E12" s="111">
        <v>19490870</v>
      </c>
      <c r="F12" s="914">
        <v>100</v>
      </c>
      <c r="G12" s="111">
        <v>19436095</v>
      </c>
      <c r="H12" s="914">
        <f t="shared" si="1"/>
        <v>99.718970984876506</v>
      </c>
      <c r="I12" s="111">
        <v>20589650</v>
      </c>
      <c r="J12" s="914">
        <f t="shared" si="2"/>
        <v>105.63740869442975</v>
      </c>
      <c r="K12" s="111">
        <v>21471070</v>
      </c>
      <c r="L12" s="915">
        <f t="shared" si="3"/>
        <v>110.15962858507599</v>
      </c>
      <c r="M12" s="111">
        <v>22155286</v>
      </c>
      <c r="N12" s="944">
        <f t="shared" si="0"/>
        <v>113.67007219277538</v>
      </c>
    </row>
    <row r="13" spans="1:14" x14ac:dyDescent="0.15">
      <c r="C13" s="1252"/>
      <c r="D13" s="676" t="s">
        <v>248</v>
      </c>
      <c r="E13" s="111">
        <v>3374614</v>
      </c>
      <c r="F13" s="914">
        <v>100</v>
      </c>
      <c r="G13" s="111">
        <v>3229791</v>
      </c>
      <c r="H13" s="914">
        <f t="shared" si="1"/>
        <v>95.70845732282271</v>
      </c>
      <c r="I13" s="111">
        <v>3486359</v>
      </c>
      <c r="J13" s="914">
        <f t="shared" si="2"/>
        <v>103.3113416823376</v>
      </c>
      <c r="K13" s="111">
        <v>3470412</v>
      </c>
      <c r="L13" s="915">
        <f t="shared" si="3"/>
        <v>102.83878393202896</v>
      </c>
      <c r="M13" s="111">
        <v>3473318</v>
      </c>
      <c r="N13" s="944">
        <f t="shared" si="0"/>
        <v>102.92489748457156</v>
      </c>
    </row>
    <row r="14" spans="1:14" x14ac:dyDescent="0.15">
      <c r="C14" s="1252"/>
      <c r="D14" s="676" t="s">
        <v>50</v>
      </c>
      <c r="E14" s="111">
        <v>22865484</v>
      </c>
      <c r="F14" s="914">
        <v>100</v>
      </c>
      <c r="G14" s="111">
        <v>22665886</v>
      </c>
      <c r="H14" s="914">
        <f t="shared" si="1"/>
        <v>99.127077301315808</v>
      </c>
      <c r="I14" s="111">
        <v>24076009</v>
      </c>
      <c r="J14" s="914">
        <f t="shared" si="2"/>
        <v>105.29411492011278</v>
      </c>
      <c r="K14" s="111">
        <v>24941482</v>
      </c>
      <c r="L14" s="915">
        <f t="shared" si="3"/>
        <v>109.07917803095705</v>
      </c>
      <c r="M14" s="111">
        <v>25628604</v>
      </c>
      <c r="N14" s="944">
        <f t="shared" si="0"/>
        <v>112.08424015866009</v>
      </c>
    </row>
    <row r="15" spans="1:14" x14ac:dyDescent="0.15">
      <c r="C15" s="1255" t="s">
        <v>167</v>
      </c>
      <c r="D15" s="1256"/>
      <c r="E15" s="111">
        <v>4254970</v>
      </c>
      <c r="F15" s="914">
        <v>100</v>
      </c>
      <c r="G15" s="111">
        <v>4236724</v>
      </c>
      <c r="H15" s="914">
        <f t="shared" si="1"/>
        <v>99.571183815632068</v>
      </c>
      <c r="I15" s="111">
        <v>4489095</v>
      </c>
      <c r="J15" s="914">
        <f t="shared" si="2"/>
        <v>105.50238897101507</v>
      </c>
      <c r="K15" s="111">
        <v>4682288</v>
      </c>
      <c r="L15" s="915">
        <f t="shared" si="3"/>
        <v>110.0427970114948</v>
      </c>
      <c r="M15" s="111">
        <v>4832287</v>
      </c>
      <c r="N15" s="944">
        <f t="shared" si="0"/>
        <v>113.56806275954942</v>
      </c>
    </row>
    <row r="16" spans="1:14" x14ac:dyDescent="0.15">
      <c r="C16" s="1258" t="s">
        <v>168</v>
      </c>
      <c r="D16" s="1259"/>
      <c r="E16" s="916" t="s">
        <v>218</v>
      </c>
      <c r="F16" s="917" t="s">
        <v>221</v>
      </c>
      <c r="G16" s="916" t="s">
        <v>218</v>
      </c>
      <c r="H16" s="917" t="s">
        <v>221</v>
      </c>
      <c r="I16" s="916" t="s">
        <v>218</v>
      </c>
      <c r="J16" s="917" t="s">
        <v>221</v>
      </c>
      <c r="K16" s="916" t="s">
        <v>218</v>
      </c>
      <c r="L16" s="918" t="s">
        <v>221</v>
      </c>
      <c r="M16" s="916" t="s">
        <v>218</v>
      </c>
      <c r="N16" s="945" t="s">
        <v>221</v>
      </c>
    </row>
    <row r="17" spans="3:15" x14ac:dyDescent="0.15">
      <c r="C17" s="1255" t="s">
        <v>169</v>
      </c>
      <c r="D17" s="1256"/>
      <c r="E17" s="111">
        <v>0</v>
      </c>
      <c r="F17" s="967" t="s">
        <v>218</v>
      </c>
      <c r="G17" s="197">
        <v>281</v>
      </c>
      <c r="H17" s="967" t="s">
        <v>218</v>
      </c>
      <c r="I17" s="197">
        <v>1287</v>
      </c>
      <c r="J17" s="967" t="s">
        <v>218</v>
      </c>
      <c r="K17" s="197">
        <v>1325</v>
      </c>
      <c r="L17" s="968" t="s">
        <v>218</v>
      </c>
      <c r="M17" s="197">
        <v>1007</v>
      </c>
      <c r="N17" s="969" t="s">
        <v>218</v>
      </c>
    </row>
    <row r="18" spans="3:15" ht="13.5" customHeight="1" x14ac:dyDescent="0.15">
      <c r="C18" s="1255" t="s">
        <v>171</v>
      </c>
      <c r="D18" s="1256"/>
      <c r="E18" s="913" t="s">
        <v>218</v>
      </c>
      <c r="F18" s="912" t="s">
        <v>221</v>
      </c>
      <c r="G18" s="913" t="s">
        <v>218</v>
      </c>
      <c r="H18" s="912" t="s">
        <v>221</v>
      </c>
      <c r="I18" s="919" t="s">
        <v>218</v>
      </c>
      <c r="J18" s="912" t="s">
        <v>221</v>
      </c>
      <c r="K18" s="919" t="s">
        <v>218</v>
      </c>
      <c r="L18" s="913" t="s">
        <v>221</v>
      </c>
      <c r="M18" s="919" t="s">
        <v>218</v>
      </c>
      <c r="N18" s="946" t="s">
        <v>218</v>
      </c>
    </row>
    <row r="19" spans="3:15" ht="13.5" customHeight="1" thickBot="1" x14ac:dyDescent="0.2">
      <c r="C19" s="1262" t="s">
        <v>170</v>
      </c>
      <c r="D19" s="1263"/>
      <c r="E19" s="920" t="s">
        <v>218</v>
      </c>
      <c r="F19" s="921" t="s">
        <v>221</v>
      </c>
      <c r="G19" s="920" t="s">
        <v>218</v>
      </c>
      <c r="H19" s="921" t="s">
        <v>221</v>
      </c>
      <c r="I19" s="922" t="s">
        <v>218</v>
      </c>
      <c r="J19" s="921" t="s">
        <v>221</v>
      </c>
      <c r="K19" s="922" t="s">
        <v>218</v>
      </c>
      <c r="L19" s="920" t="s">
        <v>221</v>
      </c>
      <c r="M19" s="922" t="s">
        <v>218</v>
      </c>
      <c r="N19" s="947" t="s">
        <v>218</v>
      </c>
    </row>
    <row r="20" spans="3:15" ht="14.25" customHeight="1" thickTop="1" thickBot="1" x14ac:dyDescent="0.2">
      <c r="C20" s="1260" t="s">
        <v>46</v>
      </c>
      <c r="D20" s="1261"/>
      <c r="E20" s="923">
        <f>SUM(E6:E19)-E14</f>
        <v>44804483</v>
      </c>
      <c r="F20" s="924">
        <v>100</v>
      </c>
      <c r="G20" s="923">
        <f>SUM(G6:G19)-G14</f>
        <v>45185022</v>
      </c>
      <c r="H20" s="924">
        <f>G20/E20*100</f>
        <v>100.84933242059728</v>
      </c>
      <c r="I20" s="923">
        <f>SUM(I6:I19)-I14</f>
        <v>47649996</v>
      </c>
      <c r="J20" s="924">
        <f>I20/E20*100</f>
        <v>106.35095599697021</v>
      </c>
      <c r="K20" s="925">
        <f>SUM(K6:K19)-K14</f>
        <v>49241757</v>
      </c>
      <c r="L20" s="924">
        <f>K20/E20*100</f>
        <v>109.9036384372519</v>
      </c>
      <c r="M20" s="925">
        <v>50541973</v>
      </c>
      <c r="N20" s="948">
        <f>M20/E20*100</f>
        <v>112.80561590231942</v>
      </c>
    </row>
    <row r="21" spans="3:15" x14ac:dyDescent="0.15">
      <c r="C21" s="677"/>
      <c r="D21" s="677"/>
      <c r="E21" s="678"/>
      <c r="F21" s="678"/>
      <c r="G21" s="678"/>
      <c r="H21" s="679"/>
      <c r="I21" s="678"/>
      <c r="J21" s="679"/>
      <c r="K21" s="680"/>
      <c r="L21" s="681"/>
      <c r="M21" s="682"/>
      <c r="N21" s="683"/>
    </row>
    <row r="22" spans="3:15" x14ac:dyDescent="0.15">
      <c r="C22" s="684" t="s">
        <v>315</v>
      </c>
      <c r="D22" s="685"/>
      <c r="E22" s="686"/>
      <c r="F22" s="686"/>
      <c r="G22" s="686"/>
      <c r="H22" s="686"/>
      <c r="I22" s="686"/>
      <c r="J22" s="686"/>
      <c r="K22" s="686"/>
      <c r="L22" s="686"/>
      <c r="M22" s="686"/>
      <c r="N22" s="686"/>
      <c r="O22" s="686"/>
    </row>
    <row r="23" spans="3:15" x14ac:dyDescent="0.15">
      <c r="C23" s="687" t="s">
        <v>316</v>
      </c>
      <c r="D23" s="688"/>
      <c r="E23" s="689"/>
      <c r="F23" s="689"/>
      <c r="G23" s="689"/>
      <c r="H23" s="689"/>
      <c r="I23" s="689"/>
      <c r="J23" s="689"/>
      <c r="K23" s="689"/>
      <c r="L23" s="690"/>
      <c r="M23" s="680"/>
      <c r="N23" s="680"/>
    </row>
    <row r="24" spans="3:15" x14ac:dyDescent="0.15">
      <c r="C24" s="687" t="s">
        <v>306</v>
      </c>
      <c r="D24" s="691"/>
    </row>
    <row r="25" spans="3:15" x14ac:dyDescent="0.15">
      <c r="C25" s="687" t="s">
        <v>292</v>
      </c>
      <c r="D25" s="691"/>
    </row>
    <row r="26" spans="3:15" x14ac:dyDescent="0.15">
      <c r="C26" s="687" t="s">
        <v>313</v>
      </c>
      <c r="D26" s="691"/>
      <c r="E26" s="691"/>
      <c r="F26" s="691"/>
      <c r="G26" s="691"/>
      <c r="H26" s="691"/>
      <c r="I26" s="691"/>
      <c r="J26" s="691"/>
      <c r="K26" s="691"/>
      <c r="L26" s="691"/>
    </row>
    <row r="27" spans="3:15" x14ac:dyDescent="0.15">
      <c r="C27" s="687" t="s">
        <v>383</v>
      </c>
    </row>
    <row r="28" spans="3:15" x14ac:dyDescent="0.15">
      <c r="C28" s="966"/>
    </row>
  </sheetData>
  <mergeCells count="18">
    <mergeCell ref="M4:N4"/>
    <mergeCell ref="C16:D16"/>
    <mergeCell ref="C12:C14"/>
    <mergeCell ref="C15:D15"/>
    <mergeCell ref="C20:D20"/>
    <mergeCell ref="I4:J4"/>
    <mergeCell ref="G4:H4"/>
    <mergeCell ref="C18:D18"/>
    <mergeCell ref="E4:F4"/>
    <mergeCell ref="C10:D10"/>
    <mergeCell ref="C19:D19"/>
    <mergeCell ref="C8:C9"/>
    <mergeCell ref="C11:D11"/>
    <mergeCell ref="C2:H2"/>
    <mergeCell ref="C4:D5"/>
    <mergeCell ref="C6:C7"/>
    <mergeCell ref="K4:L4"/>
    <mergeCell ref="C17:D17"/>
  </mergeCells>
  <phoneticPr fontId="2"/>
  <printOptions horizontalCentered="1" verticalCentered="1"/>
  <pageMargins left="0.75" right="0.75" top="1" bottom="1" header="0.51200000000000001" footer="0.51200000000000001"/>
  <pageSetup paperSize="9" orientation="portrait" blackAndWhite="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1BAE6-6BCC-4594-8E24-59360CF496B4}">
  <sheetPr codeName="Sheet26">
    <tabColor indexed="13"/>
  </sheetPr>
  <dimension ref="A1:O21"/>
  <sheetViews>
    <sheetView showGridLines="0" zoomScaleNormal="100" workbookViewId="0"/>
  </sheetViews>
  <sheetFormatPr defaultRowHeight="13.5" x14ac:dyDescent="0.15"/>
  <cols>
    <col min="1" max="1" width="9" style="37" customWidth="1"/>
    <col min="2" max="2" width="0.125" style="37" customWidth="1"/>
    <col min="3" max="3" width="5.125" style="772" customWidth="1"/>
    <col min="4" max="4" width="4.375" style="772" customWidth="1"/>
    <col min="5" max="5" width="14.125" style="772" customWidth="1"/>
    <col min="6" max="9" width="10.125" style="807" customWidth="1"/>
    <col min="10" max="10" width="10.875" style="807" bestFit="1" customWidth="1"/>
    <col min="11" max="12" width="11.125" style="807" customWidth="1"/>
    <col min="13" max="13" width="10.125" style="807" customWidth="1"/>
    <col min="14" max="15" width="10.5" style="772" customWidth="1"/>
    <col min="16" max="16" width="9" style="772" customWidth="1"/>
    <col min="17" max="16384" width="9" style="772"/>
  </cols>
  <sheetData>
    <row r="1" spans="1:15" s="37" customFormat="1" ht="17.25" x14ac:dyDescent="0.2">
      <c r="A1" s="37" t="s">
        <v>254</v>
      </c>
      <c r="C1" s="5" t="s">
        <v>331</v>
      </c>
      <c r="F1" s="38"/>
      <c r="H1" s="38"/>
    </row>
    <row r="2" spans="1:15" ht="17.25" x14ac:dyDescent="0.15">
      <c r="A2" s="37" t="s">
        <v>255</v>
      </c>
      <c r="C2" s="1" t="s">
        <v>237</v>
      </c>
      <c r="D2" s="770"/>
      <c r="E2" s="770"/>
      <c r="F2" s="771"/>
      <c r="G2" s="771"/>
      <c r="H2" s="771"/>
      <c r="I2" s="771"/>
      <c r="J2" s="771"/>
      <c r="K2" s="771"/>
      <c r="L2" s="771"/>
      <c r="M2" s="771"/>
      <c r="N2" s="770"/>
      <c r="O2" s="770"/>
    </row>
    <row r="3" spans="1:15" ht="14.25" thickBot="1" x14ac:dyDescent="0.2">
      <c r="C3" s="770"/>
      <c r="D3" s="770"/>
      <c r="E3" s="770"/>
      <c r="F3" s="771"/>
      <c r="G3" s="771"/>
      <c r="H3" s="771"/>
      <c r="I3" s="771"/>
      <c r="J3" s="771"/>
      <c r="K3" s="771"/>
      <c r="L3" s="771"/>
      <c r="M3" s="771"/>
      <c r="N3" s="773"/>
      <c r="O3" s="774" t="s">
        <v>180</v>
      </c>
    </row>
    <row r="4" spans="1:15" x14ac:dyDescent="0.15">
      <c r="C4" s="1274" t="s">
        <v>371</v>
      </c>
      <c r="D4" s="1275"/>
      <c r="E4" s="1276"/>
      <c r="F4" s="1280" t="s">
        <v>369</v>
      </c>
      <c r="G4" s="1281"/>
      <c r="H4" s="1281"/>
      <c r="I4" s="1281"/>
      <c r="J4" s="1282"/>
      <c r="K4" s="1266" t="s">
        <v>370</v>
      </c>
      <c r="L4" s="1267"/>
      <c r="M4" s="1267"/>
      <c r="N4" s="1267"/>
      <c r="O4" s="1268"/>
    </row>
    <row r="5" spans="1:15" ht="14.25" thickBot="1" x14ac:dyDescent="0.2">
      <c r="C5" s="1277"/>
      <c r="D5" s="1278"/>
      <c r="E5" s="1279"/>
      <c r="F5" s="776" t="s">
        <v>318</v>
      </c>
      <c r="G5" s="775" t="s">
        <v>314</v>
      </c>
      <c r="H5" s="777" t="s">
        <v>320</v>
      </c>
      <c r="I5" s="865" t="s">
        <v>340</v>
      </c>
      <c r="J5" s="872" t="s">
        <v>364</v>
      </c>
      <c r="K5" s="779" t="s">
        <v>365</v>
      </c>
      <c r="L5" s="779" t="s">
        <v>336</v>
      </c>
      <c r="M5" s="778" t="s">
        <v>363</v>
      </c>
      <c r="N5" s="873" t="s">
        <v>340</v>
      </c>
      <c r="O5" s="780" t="s">
        <v>364</v>
      </c>
    </row>
    <row r="6" spans="1:15" ht="14.25" customHeight="1" thickTop="1" x14ac:dyDescent="0.15">
      <c r="C6" s="1290" t="s">
        <v>181</v>
      </c>
      <c r="D6" s="1294" t="s">
        <v>203</v>
      </c>
      <c r="E6" s="781" t="s">
        <v>172</v>
      </c>
      <c r="F6" s="782">
        <v>9176.7900000000009</v>
      </c>
      <c r="G6" s="782">
        <v>9176.7900000000009</v>
      </c>
      <c r="H6" s="782">
        <v>9176.7900000000009</v>
      </c>
      <c r="I6" s="866">
        <v>9176.7900000000009</v>
      </c>
      <c r="J6" s="893">
        <v>9176.7900000000009</v>
      </c>
      <c r="K6" s="783">
        <v>37041.379999999997</v>
      </c>
      <c r="L6" s="783">
        <v>37041.379999999997</v>
      </c>
      <c r="M6" s="783">
        <v>37041.379999999997</v>
      </c>
      <c r="N6" s="874">
        <v>37041.379999999997</v>
      </c>
      <c r="O6" s="893">
        <v>37041.379999999997</v>
      </c>
    </row>
    <row r="7" spans="1:15" x14ac:dyDescent="0.15">
      <c r="C7" s="1291"/>
      <c r="D7" s="1295"/>
      <c r="E7" s="784" t="s">
        <v>173</v>
      </c>
      <c r="F7" s="785">
        <v>7879.75</v>
      </c>
      <c r="G7" s="785">
        <v>8675.5</v>
      </c>
      <c r="H7" s="785">
        <v>8675.5</v>
      </c>
      <c r="I7" s="867">
        <v>9694.11</v>
      </c>
      <c r="J7" s="894">
        <v>8755.61</v>
      </c>
      <c r="K7" s="786">
        <v>8841.09</v>
      </c>
      <c r="L7" s="786">
        <v>8841.09</v>
      </c>
      <c r="M7" s="786">
        <v>8841.09</v>
      </c>
      <c r="N7" s="875">
        <v>8841.09</v>
      </c>
      <c r="O7" s="894">
        <v>14674.18</v>
      </c>
    </row>
    <row r="8" spans="1:15" ht="13.5" customHeight="1" x14ac:dyDescent="0.15">
      <c r="C8" s="1291"/>
      <c r="D8" s="1271" t="s">
        <v>182</v>
      </c>
      <c r="E8" s="784" t="s">
        <v>174</v>
      </c>
      <c r="F8" s="785">
        <v>5438.72</v>
      </c>
      <c r="G8" s="785">
        <v>5438.72</v>
      </c>
      <c r="H8" s="785">
        <v>3054.61</v>
      </c>
      <c r="I8" s="867">
        <v>3054.61</v>
      </c>
      <c r="J8" s="894">
        <v>3054.61</v>
      </c>
      <c r="K8" s="787">
        <v>4278.6400000000003</v>
      </c>
      <c r="L8" s="787">
        <v>4278.6400000000003</v>
      </c>
      <c r="M8" s="787">
        <v>4275.34</v>
      </c>
      <c r="N8" s="876">
        <v>3637.09</v>
      </c>
      <c r="O8" s="899">
        <v>3637.09</v>
      </c>
    </row>
    <row r="9" spans="1:15" x14ac:dyDescent="0.15">
      <c r="C9" s="1291"/>
      <c r="D9" s="1272"/>
      <c r="E9" s="784" t="s">
        <v>175</v>
      </c>
      <c r="F9" s="785">
        <v>158578.79999999999</v>
      </c>
      <c r="G9" s="785">
        <v>158578.79999999999</v>
      </c>
      <c r="H9" s="785">
        <v>158578.79999999999</v>
      </c>
      <c r="I9" s="867">
        <v>158593.57999999999</v>
      </c>
      <c r="J9" s="894">
        <v>158600.79999999999</v>
      </c>
      <c r="K9" s="788">
        <v>150057.79999999999</v>
      </c>
      <c r="L9" s="788">
        <v>150057.79999999999</v>
      </c>
      <c r="M9" s="788">
        <v>151761.01999999999</v>
      </c>
      <c r="N9" s="791">
        <v>148064.03</v>
      </c>
      <c r="O9" s="900">
        <v>148063.60999999999</v>
      </c>
    </row>
    <row r="10" spans="1:15" x14ac:dyDescent="0.15">
      <c r="C10" s="1291"/>
      <c r="D10" s="1272"/>
      <c r="E10" s="784" t="s">
        <v>176</v>
      </c>
      <c r="F10" s="785">
        <v>96987.51</v>
      </c>
      <c r="G10" s="785">
        <v>87983.59</v>
      </c>
      <c r="H10" s="785">
        <v>87983.59</v>
      </c>
      <c r="I10" s="867">
        <v>87983.59</v>
      </c>
      <c r="J10" s="894">
        <v>87988.84</v>
      </c>
      <c r="K10" s="786">
        <v>93968.88</v>
      </c>
      <c r="L10" s="786">
        <v>88329.94</v>
      </c>
      <c r="M10" s="786">
        <v>88329.94</v>
      </c>
      <c r="N10" s="875">
        <v>89124.47</v>
      </c>
      <c r="O10" s="894">
        <v>89124.47</v>
      </c>
    </row>
    <row r="11" spans="1:15" x14ac:dyDescent="0.15">
      <c r="C11" s="1291"/>
      <c r="D11" s="1272"/>
      <c r="E11" s="784" t="s">
        <v>177</v>
      </c>
      <c r="F11" s="785">
        <v>165502.45000000001</v>
      </c>
      <c r="G11" s="785">
        <v>165504.79</v>
      </c>
      <c r="H11" s="785">
        <v>168620.25</v>
      </c>
      <c r="I11" s="867">
        <v>171132.65</v>
      </c>
      <c r="J11" s="894">
        <v>171263.49</v>
      </c>
      <c r="K11" s="787">
        <v>5610.31</v>
      </c>
      <c r="L11" s="787">
        <v>5610.33</v>
      </c>
      <c r="M11" s="787">
        <v>5618.92</v>
      </c>
      <c r="N11" s="876">
        <v>5633.28</v>
      </c>
      <c r="O11" s="899">
        <v>5674.59</v>
      </c>
    </row>
    <row r="12" spans="1:15" x14ac:dyDescent="0.15">
      <c r="C12" s="1291"/>
      <c r="D12" s="1273"/>
      <c r="E12" s="784" t="s">
        <v>178</v>
      </c>
      <c r="F12" s="785">
        <v>131289.60000000001</v>
      </c>
      <c r="G12" s="785">
        <v>131056.21</v>
      </c>
      <c r="H12" s="785">
        <v>129962.34</v>
      </c>
      <c r="I12" s="867">
        <v>124033.72</v>
      </c>
      <c r="J12" s="894">
        <f>J14-J13-SUM(J6:J11)</f>
        <v>128211.42999999993</v>
      </c>
      <c r="K12" s="785">
        <v>224903.45</v>
      </c>
      <c r="L12" s="785">
        <v>224377.78</v>
      </c>
      <c r="M12" s="785">
        <v>212116.28</v>
      </c>
      <c r="N12" s="867">
        <v>211407.37</v>
      </c>
      <c r="O12" s="894">
        <f>O14-O13-SUM(O6:O11)</f>
        <v>211307.05</v>
      </c>
    </row>
    <row r="13" spans="1:15" ht="14.25" thickBot="1" x14ac:dyDescent="0.2">
      <c r="C13" s="1291"/>
      <c r="D13" s="1286" t="s">
        <v>173</v>
      </c>
      <c r="E13" s="1287"/>
      <c r="F13" s="789">
        <v>6669.42</v>
      </c>
      <c r="G13" s="790">
        <v>6440.55</v>
      </c>
      <c r="H13" s="790">
        <v>5132.53</v>
      </c>
      <c r="I13" s="868">
        <v>5142.2700000000004</v>
      </c>
      <c r="J13" s="895">
        <v>5274.37</v>
      </c>
      <c r="K13" s="788">
        <v>0</v>
      </c>
      <c r="L13" s="788">
        <v>0</v>
      </c>
      <c r="M13" s="788">
        <v>0</v>
      </c>
      <c r="N13" s="791">
        <v>0</v>
      </c>
      <c r="O13" s="900">
        <v>0</v>
      </c>
    </row>
    <row r="14" spans="1:15" ht="15" thickTop="1" thickBot="1" x14ac:dyDescent="0.2">
      <c r="C14" s="1291"/>
      <c r="D14" s="1269" t="s">
        <v>19</v>
      </c>
      <c r="E14" s="1270"/>
      <c r="F14" s="792">
        <f>SUM(F6:F13)</f>
        <v>581523.04</v>
      </c>
      <c r="G14" s="793">
        <f>SUM(G6:G13)</f>
        <v>572854.95000000007</v>
      </c>
      <c r="H14" s="793">
        <f>SUM(H6:H13)</f>
        <v>571184.41</v>
      </c>
      <c r="I14" s="869">
        <f>SUM(I6:I13)</f>
        <v>568811.31999999995</v>
      </c>
      <c r="J14" s="896">
        <v>572325.93999999994</v>
      </c>
      <c r="K14" s="795">
        <f>SUM(K6:K13)</f>
        <v>524701.55000000005</v>
      </c>
      <c r="L14" s="794">
        <f>SUM(L6:L13)</f>
        <v>518536.95999999996</v>
      </c>
      <c r="M14" s="794">
        <f>SUM(M6:M13)</f>
        <v>507983.97</v>
      </c>
      <c r="N14" s="877">
        <f>SUM(N6:N13)</f>
        <v>503748.71</v>
      </c>
      <c r="O14" s="901">
        <v>509522.37</v>
      </c>
    </row>
    <row r="15" spans="1:15" ht="13.5" customHeight="1" x14ac:dyDescent="0.15">
      <c r="C15" s="1292" t="s">
        <v>183</v>
      </c>
      <c r="D15" s="1288" t="s">
        <v>179</v>
      </c>
      <c r="E15" s="1289"/>
      <c r="F15" s="796">
        <v>44060.43</v>
      </c>
      <c r="G15" s="796">
        <v>53062.37</v>
      </c>
      <c r="H15" s="796">
        <v>52667.59</v>
      </c>
      <c r="I15" s="870">
        <v>55734.93</v>
      </c>
      <c r="J15" s="897">
        <v>52469.58</v>
      </c>
      <c r="K15" s="797">
        <v>13639.38</v>
      </c>
      <c r="L15" s="797">
        <v>16979.73</v>
      </c>
      <c r="M15" s="797">
        <v>15774.35</v>
      </c>
      <c r="N15" s="878">
        <v>19439.22</v>
      </c>
      <c r="O15" s="902">
        <v>13439.25</v>
      </c>
    </row>
    <row r="16" spans="1:15" ht="14.25" thickBot="1" x14ac:dyDescent="0.2">
      <c r="C16" s="1293"/>
      <c r="D16" s="1286" t="s">
        <v>173</v>
      </c>
      <c r="E16" s="1287"/>
      <c r="F16" s="790">
        <v>130203.39</v>
      </c>
      <c r="G16" s="790">
        <v>130150.02</v>
      </c>
      <c r="H16" s="790">
        <v>130150.83</v>
      </c>
      <c r="I16" s="868">
        <v>130150.82</v>
      </c>
      <c r="J16" s="895">
        <v>130149.82</v>
      </c>
      <c r="K16" s="798">
        <v>0</v>
      </c>
      <c r="L16" s="798">
        <v>0</v>
      </c>
      <c r="M16" s="798">
        <v>0</v>
      </c>
      <c r="N16" s="879">
        <v>0</v>
      </c>
      <c r="O16" s="895">
        <v>0</v>
      </c>
    </row>
    <row r="17" spans="3:15" ht="15" thickTop="1" thickBot="1" x14ac:dyDescent="0.2">
      <c r="C17" s="1293"/>
      <c r="D17" s="1269" t="s">
        <v>19</v>
      </c>
      <c r="E17" s="1270"/>
      <c r="F17" s="793">
        <f>SUM(F15:F16)</f>
        <v>174263.82</v>
      </c>
      <c r="G17" s="793">
        <f>SUM(G15:G16)</f>
        <v>183212.39</v>
      </c>
      <c r="H17" s="793">
        <f>SUM(H15:H16)</f>
        <v>182818.41999999998</v>
      </c>
      <c r="I17" s="869">
        <f>SUM(I15:I16)</f>
        <v>185885.75</v>
      </c>
      <c r="J17" s="896">
        <v>182619.4</v>
      </c>
      <c r="K17" s="800">
        <f>SUM(K15:K16)</f>
        <v>13639.38</v>
      </c>
      <c r="L17" s="799">
        <f>SUM(L15:L16)</f>
        <v>16979.73</v>
      </c>
      <c r="M17" s="799">
        <f>SUM(M15:M16)</f>
        <v>15774.35</v>
      </c>
      <c r="N17" s="880">
        <f>SUM(N15:N16)</f>
        <v>19439.22</v>
      </c>
      <c r="O17" s="896">
        <v>13439.25</v>
      </c>
    </row>
    <row r="18" spans="3:15" ht="14.25" thickBot="1" x14ac:dyDescent="0.2">
      <c r="C18" s="1283" t="s">
        <v>46</v>
      </c>
      <c r="D18" s="1284"/>
      <c r="E18" s="1285"/>
      <c r="F18" s="801">
        <f>F14+F17</f>
        <v>755786.8600000001</v>
      </c>
      <c r="G18" s="801">
        <f>G14+G17</f>
        <v>756067.34000000008</v>
      </c>
      <c r="H18" s="801">
        <f>H14+H17</f>
        <v>754002.83000000007</v>
      </c>
      <c r="I18" s="871">
        <f>I14+I17</f>
        <v>754697.07</v>
      </c>
      <c r="J18" s="898">
        <v>754945.34</v>
      </c>
      <c r="K18" s="803">
        <f>K14+K17</f>
        <v>538340.93000000005</v>
      </c>
      <c r="L18" s="802">
        <f>L14+L17</f>
        <v>535516.68999999994</v>
      </c>
      <c r="M18" s="802">
        <f>M14+M17</f>
        <v>523758.31999999995</v>
      </c>
      <c r="N18" s="881">
        <f>N14+N17</f>
        <v>523187.93000000005</v>
      </c>
      <c r="O18" s="903">
        <v>522961.62</v>
      </c>
    </row>
    <row r="19" spans="3:15" x14ac:dyDescent="0.15">
      <c r="C19" s="804"/>
      <c r="D19" s="804"/>
      <c r="E19" s="804"/>
      <c r="F19" s="771"/>
      <c r="G19" s="771"/>
      <c r="H19" s="771"/>
      <c r="I19" s="805"/>
      <c r="J19" s="771"/>
      <c r="K19" s="771"/>
      <c r="L19" s="771"/>
      <c r="M19" s="771"/>
      <c r="N19" s="770"/>
      <c r="O19" s="770"/>
    </row>
    <row r="20" spans="3:15" x14ac:dyDescent="0.15">
      <c r="C20" s="811" t="s">
        <v>368</v>
      </c>
      <c r="D20" s="770"/>
      <c r="E20" s="770"/>
      <c r="F20" s="771"/>
      <c r="G20" s="771"/>
      <c r="H20" s="771"/>
      <c r="I20" s="771"/>
      <c r="J20" s="771"/>
      <c r="K20" s="771"/>
      <c r="L20" s="771"/>
      <c r="M20" s="771"/>
      <c r="N20" s="806"/>
      <c r="O20" s="806"/>
    </row>
    <row r="21" spans="3:15" x14ac:dyDescent="0.15">
      <c r="C21" s="811" t="s">
        <v>367</v>
      </c>
      <c r="D21" s="770"/>
      <c r="E21" s="770"/>
      <c r="F21" s="771"/>
      <c r="G21" s="771"/>
      <c r="H21" s="771"/>
      <c r="I21" s="771"/>
      <c r="J21" s="771"/>
      <c r="K21" s="771"/>
      <c r="L21" s="771"/>
      <c r="M21" s="771"/>
      <c r="N21" s="770"/>
      <c r="O21" s="770"/>
    </row>
  </sheetData>
  <mergeCells count="13">
    <mergeCell ref="C18:E18"/>
    <mergeCell ref="D17:E17"/>
    <mergeCell ref="D13:E13"/>
    <mergeCell ref="D15:E15"/>
    <mergeCell ref="D16:E16"/>
    <mergeCell ref="C6:C14"/>
    <mergeCell ref="C15:C17"/>
    <mergeCell ref="D6:D7"/>
    <mergeCell ref="K4:O4"/>
    <mergeCell ref="D14:E14"/>
    <mergeCell ref="D8:D12"/>
    <mergeCell ref="C4:E5"/>
    <mergeCell ref="F4:J4"/>
  </mergeCells>
  <phoneticPr fontId="2"/>
  <printOptions horizontalCentered="1" verticalCentered="1"/>
  <pageMargins left="0.75" right="0.75" top="1" bottom="1" header="0.51200000000000001" footer="0.51200000000000001"/>
  <pageSetup paperSize="9" scale="90"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4FF3B-3A8E-438A-981E-CC7E8EEAA861}">
  <sheetPr>
    <tabColor rgb="FFFFFF00"/>
    <pageSetUpPr fitToPage="1"/>
  </sheetPr>
  <dimension ref="A1:T43"/>
  <sheetViews>
    <sheetView showGridLines="0" zoomScale="70" zoomScaleNormal="70" workbookViewId="0"/>
  </sheetViews>
  <sheetFormatPr defaultRowHeight="13.5" x14ac:dyDescent="0.15"/>
  <cols>
    <col min="1" max="1" width="9" style="37" customWidth="1"/>
    <col min="2" max="2" width="0.5" style="37" customWidth="1"/>
    <col min="3" max="4" width="3.125" style="101" customWidth="1"/>
    <col min="5" max="5" width="24.125" style="101" customWidth="1"/>
    <col min="6" max="6" width="11.625" style="101" customWidth="1"/>
    <col min="7" max="7" width="7" style="320" customWidth="1"/>
    <col min="8" max="8" width="5.125" style="320" customWidth="1"/>
    <col min="9" max="9" width="12.125" style="101" customWidth="1"/>
    <col min="10" max="10" width="7.125" style="101" customWidth="1"/>
    <col min="11" max="11" width="5.375" style="101" customWidth="1"/>
    <col min="12" max="12" width="12.125" style="101" customWidth="1"/>
    <col min="13" max="13" width="7.125" style="101" customWidth="1"/>
    <col min="14" max="14" width="6.5" style="101" customWidth="1"/>
    <col min="15" max="15" width="11.875" style="101" customWidth="1"/>
    <col min="16" max="16" width="8" style="101" customWidth="1"/>
    <col min="17" max="17" width="6.5" style="101" customWidth="1"/>
    <col min="18" max="18" width="11.625" style="101" customWidth="1"/>
    <col min="19" max="20" width="9" style="101" customWidth="1"/>
    <col min="21" max="16384" width="9" style="101"/>
  </cols>
  <sheetData>
    <row r="1" spans="1:20" s="37" customFormat="1" ht="17.25" x14ac:dyDescent="0.2">
      <c r="A1" s="37" t="s">
        <v>254</v>
      </c>
      <c r="C1" s="5" t="s">
        <v>257</v>
      </c>
    </row>
    <row r="2" spans="1:20" ht="17.25" x14ac:dyDescent="0.15">
      <c r="A2" s="37" t="s">
        <v>255</v>
      </c>
      <c r="C2" s="2" t="s">
        <v>184</v>
      </c>
      <c r="D2" s="289"/>
      <c r="E2" s="289"/>
      <c r="F2" s="289"/>
      <c r="G2" s="289"/>
      <c r="H2" s="289"/>
      <c r="I2" s="289"/>
      <c r="J2" s="289"/>
      <c r="K2" s="289"/>
      <c r="L2" s="289"/>
      <c r="M2" s="289"/>
      <c r="N2" s="289"/>
      <c r="O2" s="289"/>
      <c r="P2" s="289"/>
      <c r="Q2" s="289"/>
    </row>
    <row r="3" spans="1:20" ht="14.25" thickBot="1" x14ac:dyDescent="0.2">
      <c r="C3" s="289"/>
      <c r="D3" s="289"/>
      <c r="E3" s="289"/>
      <c r="F3" s="290"/>
      <c r="G3" s="290"/>
      <c r="H3" s="289"/>
      <c r="I3" s="289"/>
      <c r="J3" s="290"/>
      <c r="K3" s="289"/>
      <c r="L3" s="289"/>
      <c r="M3" s="291"/>
      <c r="N3" s="289"/>
      <c r="O3" s="995"/>
      <c r="P3" s="995"/>
      <c r="Q3" s="995"/>
      <c r="R3" s="995" t="s">
        <v>223</v>
      </c>
      <c r="S3" s="995"/>
      <c r="T3" s="995"/>
    </row>
    <row r="4" spans="1:20" ht="13.5" customHeight="1" x14ac:dyDescent="0.15">
      <c r="C4" s="996" t="s">
        <v>0</v>
      </c>
      <c r="D4" s="997"/>
      <c r="E4" s="998"/>
      <c r="F4" s="1002" t="s">
        <v>387</v>
      </c>
      <c r="G4" s="1003"/>
      <c r="H4" s="1004"/>
      <c r="I4" s="1005" t="s">
        <v>388</v>
      </c>
      <c r="J4" s="1003"/>
      <c r="K4" s="1004"/>
      <c r="L4" s="1006" t="s">
        <v>333</v>
      </c>
      <c r="M4" s="1007"/>
      <c r="N4" s="1007"/>
      <c r="O4" s="1008" t="s">
        <v>389</v>
      </c>
      <c r="P4" s="1007"/>
      <c r="Q4" s="1009"/>
      <c r="R4" s="1008" t="s">
        <v>376</v>
      </c>
      <c r="S4" s="1007"/>
      <c r="T4" s="1010"/>
    </row>
    <row r="5" spans="1:20" ht="14.25" thickBot="1" x14ac:dyDescent="0.2">
      <c r="C5" s="999"/>
      <c r="D5" s="1000"/>
      <c r="E5" s="1001"/>
      <c r="F5" s="96" t="s">
        <v>188</v>
      </c>
      <c r="G5" s="97" t="s">
        <v>189</v>
      </c>
      <c r="H5" s="98" t="s">
        <v>74</v>
      </c>
      <c r="I5" s="99" t="s">
        <v>188</v>
      </c>
      <c r="J5" s="97" t="s">
        <v>189</v>
      </c>
      <c r="K5" s="98" t="s">
        <v>74</v>
      </c>
      <c r="L5" s="99" t="s">
        <v>188</v>
      </c>
      <c r="M5" s="97" t="s">
        <v>189</v>
      </c>
      <c r="N5" s="98" t="s">
        <v>74</v>
      </c>
      <c r="O5" s="99" t="s">
        <v>188</v>
      </c>
      <c r="P5" s="97" t="s">
        <v>189</v>
      </c>
      <c r="Q5" s="97" t="s">
        <v>74</v>
      </c>
      <c r="R5" s="96" t="s">
        <v>188</v>
      </c>
      <c r="S5" s="97" t="s">
        <v>189</v>
      </c>
      <c r="T5" s="100" t="s">
        <v>74</v>
      </c>
    </row>
    <row r="6" spans="1:20" ht="14.25" customHeight="1" thickTop="1" x14ac:dyDescent="0.15">
      <c r="C6" s="980" t="s">
        <v>39</v>
      </c>
      <c r="D6" s="983" t="s">
        <v>40</v>
      </c>
      <c r="E6" s="292" t="s">
        <v>11</v>
      </c>
      <c r="F6" s="105">
        <v>26488205</v>
      </c>
      <c r="G6" s="103">
        <f>F6/F28*100</f>
        <v>16.542557435604685</v>
      </c>
      <c r="H6" s="104">
        <v>100</v>
      </c>
      <c r="I6" s="105">
        <v>26849290</v>
      </c>
      <c r="J6" s="103">
        <f>I6/I28*100</f>
        <v>18.557597636452925</v>
      </c>
      <c r="K6" s="104">
        <f>I6/F6*100</f>
        <v>101.36319165454964</v>
      </c>
      <c r="L6" s="105">
        <v>27946562</v>
      </c>
      <c r="M6" s="103">
        <f>L6/L28*100</f>
        <v>19.66186784199299</v>
      </c>
      <c r="N6" s="104">
        <f>L6/F6*100</f>
        <v>105.50568451127586</v>
      </c>
      <c r="O6" s="719">
        <v>29015831</v>
      </c>
      <c r="P6" s="103">
        <f>O6/O28*100</f>
        <v>19.559680947766168</v>
      </c>
      <c r="Q6" s="106">
        <f>O6/F6*100</f>
        <v>109.54245861507037</v>
      </c>
      <c r="R6" s="719">
        <v>29426165</v>
      </c>
      <c r="S6" s="103">
        <f>R6/R28*100</f>
        <v>19.244882172551762</v>
      </c>
      <c r="T6" s="293">
        <f>R6/F6*100</f>
        <v>111.09157830815641</v>
      </c>
    </row>
    <row r="7" spans="1:20" x14ac:dyDescent="0.15">
      <c r="C7" s="981"/>
      <c r="D7" s="984"/>
      <c r="E7" s="294" t="s">
        <v>12</v>
      </c>
      <c r="F7" s="110">
        <v>371558</v>
      </c>
      <c r="G7" s="108">
        <f>F7/F28*100</f>
        <v>0.23204741716769425</v>
      </c>
      <c r="H7" s="109">
        <v>100</v>
      </c>
      <c r="I7" s="110">
        <v>377937</v>
      </c>
      <c r="J7" s="108">
        <f>I7/I28*100</f>
        <v>0.26122116368544973</v>
      </c>
      <c r="K7" s="109">
        <f t="shared" ref="K7:K28" si="0">I7/F7*100</f>
        <v>101.71682482950173</v>
      </c>
      <c r="L7" s="110">
        <v>399386</v>
      </c>
      <c r="M7" s="108">
        <f>L7/L28*100</f>
        <v>0.28098893702710953</v>
      </c>
      <c r="N7" s="109">
        <f t="shared" ref="N7:N27" si="1">L7/F7*100</f>
        <v>107.48954402811944</v>
      </c>
      <c r="O7" s="110">
        <v>402381</v>
      </c>
      <c r="P7" s="108">
        <f>O7/O28*100</f>
        <v>0.27124654742588961</v>
      </c>
      <c r="Q7" s="109">
        <f t="shared" ref="Q7:Q27" si="2">O7/F7*100</f>
        <v>108.29560929922111</v>
      </c>
      <c r="R7" s="110">
        <v>402570</v>
      </c>
      <c r="S7" s="108">
        <f>R7/R28*100</f>
        <v>0.26328310930779336</v>
      </c>
      <c r="T7" s="295">
        <f t="shared" ref="T7:T27" si="3">R7/F7*100</f>
        <v>108.3464761894509</v>
      </c>
    </row>
    <row r="8" spans="1:20" x14ac:dyDescent="0.15">
      <c r="C8" s="981"/>
      <c r="D8" s="984"/>
      <c r="E8" s="294" t="s">
        <v>13</v>
      </c>
      <c r="F8" s="112">
        <v>69260</v>
      </c>
      <c r="G8" s="108">
        <f>F8/F28*100</f>
        <v>4.3254630806050479E-2</v>
      </c>
      <c r="H8" s="109">
        <v>100</v>
      </c>
      <c r="I8" s="112">
        <v>65896</v>
      </c>
      <c r="J8" s="108">
        <f>I8/I28*100</f>
        <v>4.5545765040777682E-2</v>
      </c>
      <c r="K8" s="109">
        <f t="shared" si="0"/>
        <v>95.14293964770431</v>
      </c>
      <c r="L8" s="112">
        <v>88554</v>
      </c>
      <c r="M8" s="108">
        <f>L8/L28*100</f>
        <v>6.2302369961637752E-2</v>
      </c>
      <c r="N8" s="109">
        <f t="shared" si="1"/>
        <v>127.85734911926076</v>
      </c>
      <c r="O8" s="112">
        <v>105054</v>
      </c>
      <c r="P8" s="108">
        <f>O8/O28*100</f>
        <v>7.0817297022671075E-2</v>
      </c>
      <c r="Q8" s="109">
        <f t="shared" si="2"/>
        <v>151.68062373664452</v>
      </c>
      <c r="R8" s="112">
        <v>146829</v>
      </c>
      <c r="S8" s="108">
        <f>R8/R28*100</f>
        <v>9.6027015566371041E-2</v>
      </c>
      <c r="T8" s="295">
        <f t="shared" si="3"/>
        <v>211.99682356338437</v>
      </c>
    </row>
    <row r="9" spans="1:20" x14ac:dyDescent="0.15">
      <c r="C9" s="981"/>
      <c r="D9" s="984"/>
      <c r="E9" s="294" t="s">
        <v>190</v>
      </c>
      <c r="F9" s="112">
        <v>336079</v>
      </c>
      <c r="G9" s="108">
        <f>F9/F28*100</f>
        <v>0.20988987968043082</v>
      </c>
      <c r="H9" s="109">
        <v>100</v>
      </c>
      <c r="I9" s="112">
        <v>475986</v>
      </c>
      <c r="J9" s="108">
        <f>I9/I28*100</f>
        <v>0.32899032594845828</v>
      </c>
      <c r="K9" s="109">
        <f t="shared" si="0"/>
        <v>141.62920027731576</v>
      </c>
      <c r="L9" s="112">
        <v>472700</v>
      </c>
      <c r="M9" s="108">
        <f>L9/L28*100</f>
        <v>0.33256917000774855</v>
      </c>
      <c r="N9" s="109">
        <f t="shared" si="1"/>
        <v>140.65145397361928</v>
      </c>
      <c r="O9" s="112">
        <v>559621</v>
      </c>
      <c r="P9" s="108">
        <f>O9/O28*100</f>
        <v>0.37724262357572491</v>
      </c>
      <c r="Q9" s="109">
        <f t="shared" si="2"/>
        <v>166.51471826564588</v>
      </c>
      <c r="R9" s="112">
        <v>758365</v>
      </c>
      <c r="S9" s="108">
        <f>R9/R28*100</f>
        <v>0.49597509797104772</v>
      </c>
      <c r="T9" s="295">
        <f t="shared" si="3"/>
        <v>225.65081424307976</v>
      </c>
    </row>
    <row r="10" spans="1:20" x14ac:dyDescent="0.15">
      <c r="C10" s="981"/>
      <c r="D10" s="984"/>
      <c r="E10" s="294" t="s">
        <v>191</v>
      </c>
      <c r="F10" s="112">
        <v>393723</v>
      </c>
      <c r="G10" s="108">
        <f>F10/F28*100</f>
        <v>0.24589002317139205</v>
      </c>
      <c r="H10" s="109">
        <v>100</v>
      </c>
      <c r="I10" s="112">
        <v>584745</v>
      </c>
      <c r="J10" s="108">
        <f>I10/I28*100</f>
        <v>0.404161988265897</v>
      </c>
      <c r="K10" s="109">
        <f t="shared" si="0"/>
        <v>148.51685067928469</v>
      </c>
      <c r="L10" s="112">
        <v>364867</v>
      </c>
      <c r="M10" s="108">
        <f>L10/L28*100</f>
        <v>0.25670301534422935</v>
      </c>
      <c r="N10" s="109">
        <f t="shared" si="1"/>
        <v>92.670989502772244</v>
      </c>
      <c r="O10" s="112">
        <v>602846</v>
      </c>
      <c r="P10" s="108">
        <f>O10/O28*100</f>
        <v>0.40638075885667524</v>
      </c>
      <c r="Q10" s="109">
        <f t="shared" si="2"/>
        <v>153.11424529428049</v>
      </c>
      <c r="R10" s="112">
        <v>1109663</v>
      </c>
      <c r="S10" s="108">
        <f>R10/R28*100</f>
        <v>0.72572602261423824</v>
      </c>
      <c r="T10" s="295">
        <f t="shared" si="3"/>
        <v>281.83850067179208</v>
      </c>
    </row>
    <row r="11" spans="1:20" x14ac:dyDescent="0.15">
      <c r="C11" s="981"/>
      <c r="D11" s="984"/>
      <c r="E11" s="294" t="s">
        <v>14</v>
      </c>
      <c r="F11" s="112">
        <v>6078039</v>
      </c>
      <c r="G11" s="108">
        <f>F11/F28*100</f>
        <v>3.7958898782814936</v>
      </c>
      <c r="H11" s="109">
        <v>100</v>
      </c>
      <c r="I11" s="112">
        <v>6688203</v>
      </c>
      <c r="J11" s="108">
        <f>I11/I28*100</f>
        <v>4.6227285781082985</v>
      </c>
      <c r="K11" s="109">
        <f t="shared" si="0"/>
        <v>110.03882995814934</v>
      </c>
      <c r="L11" s="112">
        <v>7176678</v>
      </c>
      <c r="M11" s="108">
        <f>L11/L28*100</f>
        <v>5.0491682798241362</v>
      </c>
      <c r="N11" s="109">
        <f t="shared" si="1"/>
        <v>118.07555035431659</v>
      </c>
      <c r="O11" s="112">
        <v>7015462</v>
      </c>
      <c r="P11" s="108">
        <f>O11/O28*100</f>
        <v>4.7291493537158225</v>
      </c>
      <c r="Q11" s="109">
        <f t="shared" si="2"/>
        <v>115.4231159095886</v>
      </c>
      <c r="R11" s="112">
        <v>7314461</v>
      </c>
      <c r="S11" s="108">
        <f>R11/R28*100</f>
        <v>4.7836998161576654</v>
      </c>
      <c r="T11" s="295">
        <f t="shared" si="3"/>
        <v>120.34244926694284</v>
      </c>
    </row>
    <row r="12" spans="1:20" x14ac:dyDescent="0.15">
      <c r="C12" s="981"/>
      <c r="D12" s="984"/>
      <c r="E12" s="294" t="s">
        <v>302</v>
      </c>
      <c r="F12" s="110">
        <v>65049</v>
      </c>
      <c r="G12" s="108">
        <v>0</v>
      </c>
      <c r="H12" s="114">
        <v>100</v>
      </c>
      <c r="I12" s="110">
        <v>83502</v>
      </c>
      <c r="J12" s="108">
        <v>0</v>
      </c>
      <c r="K12" s="109">
        <f t="shared" si="0"/>
        <v>128.36784577779827</v>
      </c>
      <c r="L12" s="110">
        <v>101548</v>
      </c>
      <c r="M12" s="108">
        <f>L12/L28*100</f>
        <v>7.1444328487300299E-2</v>
      </c>
      <c r="N12" s="109">
        <f t="shared" si="1"/>
        <v>156.11000937754616</v>
      </c>
      <c r="O12" s="110">
        <v>111632</v>
      </c>
      <c r="P12" s="108">
        <f>O12/O28*100</f>
        <v>7.5251551594749527E-2</v>
      </c>
      <c r="Q12" s="109">
        <f>O12/F12*100</f>
        <v>171.61216928776767</v>
      </c>
      <c r="R12" s="110">
        <v>148674</v>
      </c>
      <c r="S12" s="113">
        <f>R12/R28*100</f>
        <v>9.7233656241714164E-2</v>
      </c>
      <c r="T12" s="295">
        <f t="shared" si="3"/>
        <v>228.55693400359729</v>
      </c>
    </row>
    <row r="13" spans="1:20" x14ac:dyDescent="0.15">
      <c r="C13" s="981"/>
      <c r="D13" s="984"/>
      <c r="E13" s="294" t="s">
        <v>16</v>
      </c>
      <c r="F13" s="116">
        <v>218495</v>
      </c>
      <c r="G13" s="108">
        <f>F13/F28*100</f>
        <v>0.13645568232699973</v>
      </c>
      <c r="H13" s="109">
        <v>100</v>
      </c>
      <c r="I13" s="116">
        <v>207244</v>
      </c>
      <c r="J13" s="108">
        <f>I13/I28*100</f>
        <v>0.14324217752383953</v>
      </c>
      <c r="K13" s="109">
        <f t="shared" si="0"/>
        <v>94.850683081992727</v>
      </c>
      <c r="L13" s="116">
        <v>202587</v>
      </c>
      <c r="M13" s="108">
        <f>L13/L28*100</f>
        <v>0.14253054885627198</v>
      </c>
      <c r="N13" s="109">
        <f t="shared" si="1"/>
        <v>92.719284194146326</v>
      </c>
      <c r="O13" s="116">
        <v>175107</v>
      </c>
      <c r="P13" s="108">
        <f>O13/O28*100</f>
        <v>0.11804028813513871</v>
      </c>
      <c r="Q13" s="109">
        <f t="shared" si="2"/>
        <v>80.142337353257503</v>
      </c>
      <c r="R13" s="116">
        <v>1494643</v>
      </c>
      <c r="S13" s="108">
        <f>R13/R28*100</f>
        <v>0.97750517014464111</v>
      </c>
      <c r="T13" s="295">
        <f t="shared" si="3"/>
        <v>684.06279319892906</v>
      </c>
    </row>
    <row r="14" spans="1:20" x14ac:dyDescent="0.15">
      <c r="C14" s="981"/>
      <c r="D14" s="984"/>
      <c r="E14" s="294" t="s">
        <v>17</v>
      </c>
      <c r="F14" s="116">
        <v>40210766</v>
      </c>
      <c r="G14" s="108">
        <f>F14/F28*100</f>
        <v>25.11264565057013</v>
      </c>
      <c r="H14" s="109">
        <v>100</v>
      </c>
      <c r="I14" s="116">
        <v>43338002</v>
      </c>
      <c r="J14" s="108">
        <f>I14/I28*100</f>
        <v>29.954207484957408</v>
      </c>
      <c r="K14" s="109">
        <f t="shared" si="0"/>
        <v>107.77711123433957</v>
      </c>
      <c r="L14" s="116">
        <v>44019538</v>
      </c>
      <c r="M14" s="108">
        <f>L14/L28*100</f>
        <v>30.970046999755763</v>
      </c>
      <c r="N14" s="109">
        <f t="shared" si="1"/>
        <v>109.47202050316574</v>
      </c>
      <c r="O14" s="116">
        <v>46569878</v>
      </c>
      <c r="P14" s="108">
        <f>O14/O28*100</f>
        <v>31.392930137220425</v>
      </c>
      <c r="Q14" s="109">
        <f t="shared" si="2"/>
        <v>115.81445128401681</v>
      </c>
      <c r="R14" s="116">
        <v>47814061</v>
      </c>
      <c r="S14" s="108">
        <f>R14/R28*100</f>
        <v>31.270672550643365</v>
      </c>
      <c r="T14" s="295">
        <f t="shared" si="3"/>
        <v>118.90860522279034</v>
      </c>
    </row>
    <row r="15" spans="1:20" ht="14.25" thickBot="1" x14ac:dyDescent="0.2">
      <c r="C15" s="981"/>
      <c r="D15" s="984"/>
      <c r="E15" s="296" t="s">
        <v>18</v>
      </c>
      <c r="F15" s="116">
        <v>23708</v>
      </c>
      <c r="G15" s="117">
        <f>F15/F28*100</f>
        <v>1.4806248731588865E-2</v>
      </c>
      <c r="H15" s="118">
        <v>100</v>
      </c>
      <c r="I15" s="116">
        <v>24020</v>
      </c>
      <c r="J15" s="117">
        <f>I15/I28*100</f>
        <v>1.6602058945603376E-2</v>
      </c>
      <c r="K15" s="118">
        <f t="shared" si="0"/>
        <v>101.31601147292054</v>
      </c>
      <c r="L15" s="116">
        <v>23281</v>
      </c>
      <c r="M15" s="117">
        <f>L15/L28*100</f>
        <v>1.6379400987836672E-2</v>
      </c>
      <c r="N15" s="118">
        <f>L15/F15*100</f>
        <v>98.198920195714521</v>
      </c>
      <c r="O15" s="116">
        <v>22745</v>
      </c>
      <c r="P15" s="117">
        <f>O15/O28*100</f>
        <v>1.5332490155354898E-2</v>
      </c>
      <c r="Q15" s="118">
        <f>O15/F15*100</f>
        <v>95.938079973004903</v>
      </c>
      <c r="R15" s="116">
        <v>23241</v>
      </c>
      <c r="S15" s="108">
        <f>R15/R28*100</f>
        <v>1.5199748474606714E-2</v>
      </c>
      <c r="T15" s="297">
        <f t="shared" si="3"/>
        <v>98.030200776109339</v>
      </c>
    </row>
    <row r="16" spans="1:20" ht="15" thickTop="1" thickBot="1" x14ac:dyDescent="0.2">
      <c r="C16" s="981"/>
      <c r="D16" s="985"/>
      <c r="E16" s="298" t="s">
        <v>19</v>
      </c>
      <c r="F16" s="119">
        <v>74254882</v>
      </c>
      <c r="G16" s="120">
        <f>F16/F28*100</f>
        <v>46.374061600589712</v>
      </c>
      <c r="H16" s="121">
        <v>100</v>
      </c>
      <c r="I16" s="122">
        <v>78694825</v>
      </c>
      <c r="J16" s="120">
        <f>I16/I28*100</f>
        <v>54.39201179700008</v>
      </c>
      <c r="K16" s="121">
        <f t="shared" si="0"/>
        <v>105.97932806626775</v>
      </c>
      <c r="L16" s="122">
        <v>80795701</v>
      </c>
      <c r="M16" s="120">
        <f>L16/L28*100</f>
        <v>56.84400089224502</v>
      </c>
      <c r="N16" s="121">
        <f>L16/F16*100</f>
        <v>108.80860466521244</v>
      </c>
      <c r="O16" s="122">
        <f>SUM(O6:O15)</f>
        <v>84580557</v>
      </c>
      <c r="P16" s="120">
        <f>O16/O28*100</f>
        <v>57.016071995468621</v>
      </c>
      <c r="Q16" s="121">
        <f>O16/F16*100</f>
        <v>113.90571868392439</v>
      </c>
      <c r="R16" s="122">
        <f>SUM(R6:R15)</f>
        <v>88638672</v>
      </c>
      <c r="S16" s="120">
        <f>R16/R28*100</f>
        <v>57.970204359673204</v>
      </c>
      <c r="T16" s="299">
        <f t="shared" si="3"/>
        <v>119.37083409546054</v>
      </c>
    </row>
    <row r="17" spans="3:20" ht="13.5" customHeight="1" x14ac:dyDescent="0.15">
      <c r="C17" s="981"/>
      <c r="D17" s="986" t="s">
        <v>41</v>
      </c>
      <c r="E17" s="300" t="s">
        <v>20</v>
      </c>
      <c r="F17" s="125">
        <v>1492061</v>
      </c>
      <c r="G17" s="108">
        <f>F17/F28*100</f>
        <v>0.93183002736220744</v>
      </c>
      <c r="H17" s="124">
        <v>100</v>
      </c>
      <c r="I17" s="125">
        <v>1596917</v>
      </c>
      <c r="J17" s="108">
        <f>I17/I28*100</f>
        <v>1.1037514639981725</v>
      </c>
      <c r="K17" s="124">
        <f t="shared" si="0"/>
        <v>107.02759471630181</v>
      </c>
      <c r="L17" s="125">
        <v>1582482</v>
      </c>
      <c r="M17" s="108">
        <f>L17/L28*100</f>
        <v>1.1133588434360102</v>
      </c>
      <c r="N17" s="124">
        <f>L17/F17*100</f>
        <v>106.06014097278864</v>
      </c>
      <c r="O17" s="125">
        <v>1617770</v>
      </c>
      <c r="P17" s="108">
        <f>O17/O28*100</f>
        <v>1.0905448493571552</v>
      </c>
      <c r="Q17" s="124">
        <f>O17/F17*100</f>
        <v>108.42519173143725</v>
      </c>
      <c r="R17" s="125">
        <v>1368569</v>
      </c>
      <c r="S17" s="108">
        <f>R17/R28*100</f>
        <v>0.89505204466864741</v>
      </c>
      <c r="T17" s="301">
        <f t="shared" si="3"/>
        <v>91.723394686946449</v>
      </c>
    </row>
    <row r="18" spans="3:20" x14ac:dyDescent="0.15">
      <c r="C18" s="981"/>
      <c r="D18" s="984"/>
      <c r="E18" s="294" t="s">
        <v>21</v>
      </c>
      <c r="F18" s="110">
        <v>2159935</v>
      </c>
      <c r="G18" s="108">
        <f>F18/F28*100</f>
        <v>1.3489343198103763</v>
      </c>
      <c r="H18" s="109">
        <v>100</v>
      </c>
      <c r="I18" s="110">
        <v>2162719</v>
      </c>
      <c r="J18" s="108">
        <f>I18/I28*100</f>
        <v>1.4948204962854448</v>
      </c>
      <c r="K18" s="109">
        <f t="shared" si="0"/>
        <v>100.12889276760643</v>
      </c>
      <c r="L18" s="110">
        <v>2347707</v>
      </c>
      <c r="M18" s="108">
        <f>L18/L28*100</f>
        <v>1.6517346486384206</v>
      </c>
      <c r="N18" s="109">
        <f t="shared" si="1"/>
        <v>108.69340975538616</v>
      </c>
      <c r="O18" s="110">
        <v>2365297</v>
      </c>
      <c r="P18" s="108">
        <f>O18/O28*100</f>
        <v>1.5944556151677498</v>
      </c>
      <c r="Q18" s="109">
        <f t="shared" si="2"/>
        <v>109.50778611393399</v>
      </c>
      <c r="R18" s="110">
        <v>2376273</v>
      </c>
      <c r="S18" s="108">
        <f>R18/R28*100</f>
        <v>1.554096291338545</v>
      </c>
      <c r="T18" s="295">
        <f t="shared" si="3"/>
        <v>110.0159495540375</v>
      </c>
    </row>
    <row r="19" spans="3:20" x14ac:dyDescent="0.15">
      <c r="C19" s="981"/>
      <c r="D19" s="984"/>
      <c r="E19" s="294" t="s">
        <v>22</v>
      </c>
      <c r="F19" s="112">
        <v>54907687</v>
      </c>
      <c r="G19" s="108">
        <f>F19/F28*100</f>
        <v>34.291246456817461</v>
      </c>
      <c r="H19" s="109">
        <v>100</v>
      </c>
      <c r="I19" s="112">
        <v>34289452</v>
      </c>
      <c r="J19" s="108">
        <f>I19/I28*100</f>
        <v>23.700062586029873</v>
      </c>
      <c r="K19" s="109">
        <f t="shared" si="0"/>
        <v>62.449274179041637</v>
      </c>
      <c r="L19" s="112">
        <v>32231963</v>
      </c>
      <c r="M19" s="108">
        <f>L19/L28*100</f>
        <v>22.676871552000129</v>
      </c>
      <c r="N19" s="109">
        <f t="shared" si="1"/>
        <v>58.702095755736352</v>
      </c>
      <c r="O19" s="112">
        <v>26967584</v>
      </c>
      <c r="P19" s="108">
        <f>O19/O28*100</f>
        <v>18.178949931576447</v>
      </c>
      <c r="Q19" s="109">
        <f t="shared" si="2"/>
        <v>49.11440542013726</v>
      </c>
      <c r="R19" s="112">
        <v>27130153</v>
      </c>
      <c r="S19" s="108">
        <f>R19/R28*100</f>
        <v>17.743277039610895</v>
      </c>
      <c r="T19" s="295">
        <f t="shared" si="3"/>
        <v>49.410482361058115</v>
      </c>
    </row>
    <row r="20" spans="3:20" x14ac:dyDescent="0.15">
      <c r="C20" s="981"/>
      <c r="D20" s="984"/>
      <c r="E20" s="294" t="s">
        <v>23</v>
      </c>
      <c r="F20" s="116">
        <v>11824664</v>
      </c>
      <c r="G20" s="108">
        <f>F20/F28*100</f>
        <v>7.3848032879814633</v>
      </c>
      <c r="H20" s="109">
        <v>100</v>
      </c>
      <c r="I20" s="116">
        <v>9900431</v>
      </c>
      <c r="J20" s="108">
        <f>I20/I28*100</f>
        <v>6.8429450061981258</v>
      </c>
      <c r="K20" s="109">
        <f t="shared" si="0"/>
        <v>83.726954102036217</v>
      </c>
      <c r="L20" s="116">
        <v>12163188</v>
      </c>
      <c r="M20" s="108">
        <f>L20/L28*100</f>
        <v>8.5574388360655966</v>
      </c>
      <c r="N20" s="109">
        <f t="shared" si="1"/>
        <v>102.86286358749813</v>
      </c>
      <c r="O20" s="116">
        <v>14996355</v>
      </c>
      <c r="P20" s="108">
        <f>O20/O28*100</f>
        <v>10.109099380246525</v>
      </c>
      <c r="Q20" s="109">
        <f t="shared" si="2"/>
        <v>126.82267335460864</v>
      </c>
      <c r="R20" s="116">
        <v>16425747</v>
      </c>
      <c r="S20" s="108">
        <f>R20/R28*100</f>
        <v>10.742533578913378</v>
      </c>
      <c r="T20" s="295">
        <f t="shared" si="3"/>
        <v>138.91089844075063</v>
      </c>
    </row>
    <row r="21" spans="3:20" x14ac:dyDescent="0.15">
      <c r="C21" s="981"/>
      <c r="D21" s="984"/>
      <c r="E21" s="294" t="s">
        <v>24</v>
      </c>
      <c r="F21" s="112">
        <v>740633</v>
      </c>
      <c r="G21" s="108">
        <f>F21/F28*100</f>
        <v>0.46254413770975433</v>
      </c>
      <c r="H21" s="109">
        <v>100</v>
      </c>
      <c r="I21" s="112">
        <v>1941929</v>
      </c>
      <c r="J21" s="108">
        <f>I21/I28*100</f>
        <v>1.3422156422221738</v>
      </c>
      <c r="K21" s="109">
        <f t="shared" si="0"/>
        <v>262.19855177935631</v>
      </c>
      <c r="L21" s="112">
        <v>310723</v>
      </c>
      <c r="M21" s="108">
        <f>L21/L28*100</f>
        <v>0.21860987986527958</v>
      </c>
      <c r="N21" s="109">
        <f t="shared" si="1"/>
        <v>41.953707166707396</v>
      </c>
      <c r="O21" s="112">
        <v>2030434</v>
      </c>
      <c r="P21" s="108">
        <f>O21/O28*100</f>
        <v>1.3687232058077761</v>
      </c>
      <c r="Q21" s="109">
        <f t="shared" si="2"/>
        <v>274.14846489421888</v>
      </c>
      <c r="R21" s="112">
        <v>412751</v>
      </c>
      <c r="S21" s="108">
        <f>R21/R28*100</f>
        <v>0.26994154221601463</v>
      </c>
      <c r="T21" s="295">
        <f t="shared" si="3"/>
        <v>55.729490854444776</v>
      </c>
    </row>
    <row r="22" spans="3:20" x14ac:dyDescent="0.15">
      <c r="C22" s="981"/>
      <c r="D22" s="984"/>
      <c r="E22" s="294" t="s">
        <v>25</v>
      </c>
      <c r="F22" s="110">
        <v>822671</v>
      </c>
      <c r="G22" s="108">
        <f>F22/F28*100</f>
        <v>0.51377895437257226</v>
      </c>
      <c r="H22" s="109">
        <v>100</v>
      </c>
      <c r="I22" s="110">
        <v>1088642</v>
      </c>
      <c r="J22" s="108">
        <f>I22/I28*100</f>
        <v>0.75244374082679222</v>
      </c>
      <c r="K22" s="109">
        <f t="shared" si="0"/>
        <v>132.33017816356721</v>
      </c>
      <c r="L22" s="110">
        <v>1178315</v>
      </c>
      <c r="M22" s="108">
        <f>L22/L28*100</f>
        <v>0.82900622288487469</v>
      </c>
      <c r="N22" s="109">
        <f t="shared" si="1"/>
        <v>143.2304043779348</v>
      </c>
      <c r="O22" s="110">
        <v>1217994</v>
      </c>
      <c r="P22" s="108">
        <f>O22/O28*100</f>
        <v>0.82105434224143037</v>
      </c>
      <c r="Q22" s="109">
        <f t="shared" si="2"/>
        <v>148.0535961520462</v>
      </c>
      <c r="R22" s="110">
        <v>1161325</v>
      </c>
      <c r="S22" s="108">
        <f>R22/R28*100</f>
        <v>0.75951326953541776</v>
      </c>
      <c r="T22" s="295">
        <f t="shared" si="3"/>
        <v>141.16518024824018</v>
      </c>
    </row>
    <row r="23" spans="3:20" x14ac:dyDescent="0.15">
      <c r="C23" s="981"/>
      <c r="D23" s="984"/>
      <c r="E23" s="294" t="s">
        <v>26</v>
      </c>
      <c r="F23" s="112">
        <v>4021319</v>
      </c>
      <c r="G23" s="108">
        <f>F23/F28*100</f>
        <v>2.5114159500195803</v>
      </c>
      <c r="H23" s="109">
        <v>100</v>
      </c>
      <c r="I23" s="112">
        <v>5050903</v>
      </c>
      <c r="J23" s="108">
        <f>I23/I28*100</f>
        <v>3.4910653344931277</v>
      </c>
      <c r="K23" s="109">
        <f t="shared" si="0"/>
        <v>125.60314165576021</v>
      </c>
      <c r="L23" s="112">
        <v>4862091</v>
      </c>
      <c r="M23" s="108">
        <f>L23/L28*100</f>
        <v>3.4207352832074136</v>
      </c>
      <c r="N23" s="109">
        <f t="shared" si="1"/>
        <v>120.90786629958976</v>
      </c>
      <c r="O23" s="112">
        <v>4050692</v>
      </c>
      <c r="P23" s="108">
        <f>O23/O28*100</f>
        <v>2.730586731693772</v>
      </c>
      <c r="Q23" s="109">
        <f t="shared" si="2"/>
        <v>100.73043198015377</v>
      </c>
      <c r="R23" s="112">
        <v>3089122</v>
      </c>
      <c r="S23" s="108">
        <f>R23/R28*100</f>
        <v>2.0203036619497459</v>
      </c>
      <c r="T23" s="295">
        <f t="shared" si="3"/>
        <v>76.818625928457806</v>
      </c>
    </row>
    <row r="24" spans="3:20" x14ac:dyDescent="0.15">
      <c r="C24" s="981"/>
      <c r="D24" s="984"/>
      <c r="E24" s="294" t="s">
        <v>27</v>
      </c>
      <c r="F24" s="110">
        <v>2091740</v>
      </c>
      <c r="G24" s="108">
        <f>F24/F28*100</f>
        <v>1.30634480857996</v>
      </c>
      <c r="H24" s="109">
        <v>100</v>
      </c>
      <c r="I24" s="110">
        <v>2098651</v>
      </c>
      <c r="J24" s="108">
        <f>I24/I28*100</f>
        <v>1.4505382018421926</v>
      </c>
      <c r="K24" s="109">
        <f>I24/F24*100</f>
        <v>100.33039479093959</v>
      </c>
      <c r="L24" s="110">
        <v>2131089</v>
      </c>
      <c r="M24" s="108">
        <f>L24/L28*100</f>
        <v>1.4993325575262173</v>
      </c>
      <c r="N24" s="109">
        <f t="shared" si="1"/>
        <v>101.88116113857362</v>
      </c>
      <c r="O24" s="110">
        <v>2343656</v>
      </c>
      <c r="P24" s="108">
        <f>O24/O28*100</f>
        <v>1.5798673355699466</v>
      </c>
      <c r="Q24" s="109">
        <f t="shared" si="2"/>
        <v>112.04337059099123</v>
      </c>
      <c r="R24" s="110">
        <v>2269239</v>
      </c>
      <c r="S24" s="108">
        <f>R24/R28*100</f>
        <v>1.4840954360297778</v>
      </c>
      <c r="T24" s="295">
        <f t="shared" si="3"/>
        <v>108.48571046114719</v>
      </c>
    </row>
    <row r="25" spans="3:20" x14ac:dyDescent="0.15">
      <c r="C25" s="981"/>
      <c r="D25" s="984"/>
      <c r="E25" s="294" t="s">
        <v>28</v>
      </c>
      <c r="F25" s="112">
        <v>3988992</v>
      </c>
      <c r="G25" s="108">
        <f>F25/F28*100</f>
        <v>2.4912269166660255</v>
      </c>
      <c r="H25" s="109">
        <v>100</v>
      </c>
      <c r="I25" s="112">
        <v>5774381</v>
      </c>
      <c r="J25" s="108">
        <f>I25/I28*100</f>
        <v>3.9911163087582082</v>
      </c>
      <c r="K25" s="109">
        <f t="shared" si="0"/>
        <v>144.75789873732512</v>
      </c>
      <c r="L25" s="112">
        <v>3327585</v>
      </c>
      <c r="M25" s="108">
        <f>L25/L28*100</f>
        <v>2.3411300646926891</v>
      </c>
      <c r="N25" s="109">
        <f t="shared" si="1"/>
        <v>83.419194623604156</v>
      </c>
      <c r="O25" s="112">
        <v>6428674</v>
      </c>
      <c r="P25" s="108">
        <f>O25/O28*100</f>
        <v>4.3335933531319402</v>
      </c>
      <c r="Q25" s="109">
        <f t="shared" si="2"/>
        <v>161.16036331985623</v>
      </c>
      <c r="R25" s="112">
        <v>7087995</v>
      </c>
      <c r="S25" s="108">
        <f>R25/R28*100</f>
        <v>4.6355897418041403</v>
      </c>
      <c r="T25" s="295">
        <f t="shared" si="3"/>
        <v>177.68887478340395</v>
      </c>
    </row>
    <row r="26" spans="3:20" ht="14.25" thickBot="1" x14ac:dyDescent="0.2">
      <c r="C26" s="981"/>
      <c r="D26" s="984"/>
      <c r="E26" s="296" t="s">
        <v>29</v>
      </c>
      <c r="F26" s="110">
        <v>3817000</v>
      </c>
      <c r="G26" s="117">
        <f>F26/F28*100</f>
        <v>2.3838135400908849</v>
      </c>
      <c r="H26" s="118">
        <v>100</v>
      </c>
      <c r="I26" s="110">
        <v>2082000</v>
      </c>
      <c r="J26" s="117">
        <f>I26/I28*100</f>
        <v>1.4390294223458044</v>
      </c>
      <c r="K26" s="118">
        <f t="shared" si="0"/>
        <v>54.54545454545454</v>
      </c>
      <c r="L26" s="110">
        <v>1205000</v>
      </c>
      <c r="M26" s="117">
        <f>L26/L28*100</f>
        <v>0.84778051588605252</v>
      </c>
      <c r="N26" s="118">
        <f>L26/F26*100</f>
        <v>31.569295258056062</v>
      </c>
      <c r="O26" s="110">
        <v>1746100</v>
      </c>
      <c r="P26" s="117">
        <f>O26/O28*100</f>
        <v>1.177052585634873</v>
      </c>
      <c r="Q26" s="118">
        <f t="shared" si="2"/>
        <v>45.745349751113437</v>
      </c>
      <c r="R26" s="110">
        <v>2944000</v>
      </c>
      <c r="S26" s="117">
        <f>R26/R28*100</f>
        <v>1.925393034260237</v>
      </c>
      <c r="T26" s="297">
        <f t="shared" si="3"/>
        <v>77.1286350537071</v>
      </c>
    </row>
    <row r="27" spans="3:20" ht="15" thickTop="1" thickBot="1" x14ac:dyDescent="0.2">
      <c r="C27" s="981"/>
      <c r="D27" s="984"/>
      <c r="E27" s="302" t="s">
        <v>19</v>
      </c>
      <c r="F27" s="126">
        <v>85866702</v>
      </c>
      <c r="G27" s="127">
        <f>F27/F28*100</f>
        <v>53.625938399410288</v>
      </c>
      <c r="H27" s="128">
        <v>100</v>
      </c>
      <c r="I27" s="129">
        <v>65986025</v>
      </c>
      <c r="J27" s="127">
        <f>I27/I28*100</f>
        <v>45.607988202999913</v>
      </c>
      <c r="K27" s="128">
        <f t="shared" si="0"/>
        <v>76.847047182503886</v>
      </c>
      <c r="L27" s="129">
        <v>61340144</v>
      </c>
      <c r="M27" s="127">
        <f>L27/L28*100</f>
        <v>43.15599910775498</v>
      </c>
      <c r="N27" s="128">
        <f t="shared" si="1"/>
        <v>71.436473710146686</v>
      </c>
      <c r="O27" s="129">
        <f>SUM(O17:O26)</f>
        <v>63764556</v>
      </c>
      <c r="P27" s="127">
        <f>O27/O28*100</f>
        <v>42.983927330427612</v>
      </c>
      <c r="Q27" s="128">
        <f t="shared" si="2"/>
        <v>74.259933728443414</v>
      </c>
      <c r="R27" s="129">
        <f>SUM(R17:R26)</f>
        <v>64265174</v>
      </c>
      <c r="S27" s="127">
        <f>R27/R28*100</f>
        <v>42.029795640326796</v>
      </c>
      <c r="T27" s="303">
        <f t="shared" si="3"/>
        <v>74.84295134567995</v>
      </c>
    </row>
    <row r="28" spans="3:20" ht="15" thickTop="1" thickBot="1" x14ac:dyDescent="0.2">
      <c r="C28" s="982"/>
      <c r="D28" s="987" t="s">
        <v>30</v>
      </c>
      <c r="E28" s="988"/>
      <c r="F28" s="119">
        <v>160121584</v>
      </c>
      <c r="G28" s="130">
        <v>100</v>
      </c>
      <c r="H28" s="121">
        <v>100</v>
      </c>
      <c r="I28" s="119">
        <v>144680850</v>
      </c>
      <c r="J28" s="131">
        <v>100</v>
      </c>
      <c r="K28" s="121">
        <f t="shared" si="0"/>
        <v>90.356869065197358</v>
      </c>
      <c r="L28" s="122">
        <v>142135845</v>
      </c>
      <c r="M28" s="131">
        <v>100</v>
      </c>
      <c r="N28" s="121">
        <f>L28/F28*100</f>
        <v>88.767448740701937</v>
      </c>
      <c r="O28" s="122">
        <v>148345114</v>
      </c>
      <c r="P28" s="131">
        <v>100</v>
      </c>
      <c r="Q28" s="121">
        <f>O28/F28*100</f>
        <v>92.645295090260916</v>
      </c>
      <c r="R28" s="122">
        <f>R16+R27</f>
        <v>152903846</v>
      </c>
      <c r="S28" s="131">
        <v>100</v>
      </c>
      <c r="T28" s="299">
        <f>R28/F28*100</f>
        <v>95.492339121501573</v>
      </c>
    </row>
    <row r="29" spans="3:20" ht="14.25" thickBot="1" x14ac:dyDescent="0.2">
      <c r="C29" s="304"/>
      <c r="D29" s="289"/>
      <c r="E29" s="289"/>
      <c r="F29" s="305"/>
      <c r="G29" s="304"/>
      <c r="H29" s="304"/>
      <c r="I29" s="305"/>
      <c r="J29" s="304"/>
      <c r="K29" s="304"/>
      <c r="L29" s="305"/>
      <c r="M29" s="304"/>
      <c r="N29" s="304"/>
      <c r="O29" s="306"/>
      <c r="P29" s="306"/>
      <c r="Q29" s="306"/>
      <c r="R29" s="306"/>
      <c r="S29" s="989" t="s">
        <v>327</v>
      </c>
      <c r="T29" s="989"/>
    </row>
    <row r="30" spans="3:20" ht="13.5" customHeight="1" x14ac:dyDescent="0.15">
      <c r="C30" s="990" t="s">
        <v>204</v>
      </c>
      <c r="D30" s="307" t="s">
        <v>31</v>
      </c>
      <c r="E30" s="308"/>
      <c r="F30" s="132">
        <v>640636</v>
      </c>
      <c r="G30" s="133">
        <f>F30/F41*100</f>
        <v>0.41580656088616885</v>
      </c>
      <c r="H30" s="134">
        <v>100</v>
      </c>
      <c r="I30" s="132">
        <v>629979</v>
      </c>
      <c r="J30" s="133">
        <f>I30/I41*100</f>
        <v>0.4505682960610457</v>
      </c>
      <c r="K30" s="134">
        <f>I30/F30*100</f>
        <v>98.336496856249099</v>
      </c>
      <c r="L30" s="132">
        <v>638018</v>
      </c>
      <c r="M30" s="133">
        <f>L30/L41*100</f>
        <v>0.46849307037524918</v>
      </c>
      <c r="N30" s="134">
        <f>L30/F30*100</f>
        <v>99.591343602295225</v>
      </c>
      <c r="O30" s="132">
        <v>636914</v>
      </c>
      <c r="P30" s="133">
        <f>O30/O41*100</f>
        <v>0.44709526855142739</v>
      </c>
      <c r="Q30" s="135">
        <f>O30/F30*100</f>
        <v>99.419014853988855</v>
      </c>
      <c r="R30" s="132">
        <v>659561</v>
      </c>
      <c r="S30" s="133">
        <f>R30/R41*100</f>
        <v>0.44980949993686542</v>
      </c>
      <c r="T30" s="309">
        <f>R30/F30*100</f>
        <v>102.95409561748012</v>
      </c>
    </row>
    <row r="31" spans="3:20" ht="13.5" customHeight="1" x14ac:dyDescent="0.15">
      <c r="C31" s="991"/>
      <c r="D31" s="310" t="s">
        <v>32</v>
      </c>
      <c r="E31" s="311"/>
      <c r="F31" s="112">
        <v>15397120</v>
      </c>
      <c r="G31" s="136">
        <f>F31/F41*100</f>
        <v>9.9935431582859042</v>
      </c>
      <c r="H31" s="109">
        <v>100</v>
      </c>
      <c r="I31" s="112">
        <v>20943550</v>
      </c>
      <c r="J31" s="136">
        <f>I31/I41*100</f>
        <v>14.979070154670735</v>
      </c>
      <c r="K31" s="109">
        <f t="shared" ref="K31:K39" si="4">I31/F31*100</f>
        <v>136.02251589907723</v>
      </c>
      <c r="L31" s="112">
        <v>16739000</v>
      </c>
      <c r="M31" s="136">
        <f>L31/L41*100</f>
        <v>12.291354640482393</v>
      </c>
      <c r="N31" s="109">
        <f t="shared" ref="N31:N39" si="5">L31/F31*100</f>
        <v>108.71513633718513</v>
      </c>
      <c r="O31" s="112">
        <v>18917132</v>
      </c>
      <c r="P31" s="136">
        <f>O31/O41*100</f>
        <v>13.279281365714684</v>
      </c>
      <c r="Q31" s="109">
        <f t="shared" ref="Q31:Q39" si="6">O31/F31*100</f>
        <v>122.86149617590823</v>
      </c>
      <c r="R31" s="112">
        <v>18899522</v>
      </c>
      <c r="S31" s="136">
        <f>R31/R41*100</f>
        <v>12.889155877721373</v>
      </c>
      <c r="T31" s="295">
        <f t="shared" ref="T31:T38" si="7">R31/F31*100</f>
        <v>122.74712413750105</v>
      </c>
    </row>
    <row r="32" spans="3:20" x14ac:dyDescent="0.15">
      <c r="C32" s="991"/>
      <c r="D32" s="312" t="s">
        <v>192</v>
      </c>
      <c r="E32" s="294"/>
      <c r="F32" s="110">
        <v>6893954</v>
      </c>
      <c r="G32" s="136">
        <f>F32/F41*100</f>
        <v>4.4745398379851382</v>
      </c>
      <c r="H32" s="109">
        <v>100</v>
      </c>
      <c r="I32" s="110">
        <v>7756227</v>
      </c>
      <c r="J32" s="136">
        <f>I32/I41*100</f>
        <v>5.5473436150295115</v>
      </c>
      <c r="K32" s="109">
        <f t="shared" si="4"/>
        <v>112.50766976397</v>
      </c>
      <c r="L32" s="110">
        <v>7204814</v>
      </c>
      <c r="M32" s="136">
        <f>L32/L41*100</f>
        <v>5.2904548654467112</v>
      </c>
      <c r="N32" s="109">
        <f t="shared" si="5"/>
        <v>104.50916846848703</v>
      </c>
      <c r="O32" s="110">
        <v>6645361</v>
      </c>
      <c r="P32" s="136">
        <f>O32/O41*100</f>
        <v>4.6648518652693811</v>
      </c>
      <c r="Q32" s="109">
        <f>O32/F32*100</f>
        <v>96.394043244268829</v>
      </c>
      <c r="R32" s="110">
        <v>7489604</v>
      </c>
      <c r="S32" s="136">
        <f>R32/R41*100</f>
        <v>5.1077838592111222</v>
      </c>
      <c r="T32" s="295">
        <f>R32/F32*100</f>
        <v>108.64017949641092</v>
      </c>
    </row>
    <row r="33" spans="3:20" x14ac:dyDescent="0.15">
      <c r="C33" s="991"/>
      <c r="D33" s="313" t="s">
        <v>193</v>
      </c>
      <c r="E33" s="300"/>
      <c r="F33" s="112">
        <v>3943134</v>
      </c>
      <c r="G33" s="136">
        <f>F33/F41*100</f>
        <v>2.5593019868588756</v>
      </c>
      <c r="H33" s="109">
        <v>100</v>
      </c>
      <c r="I33" s="112">
        <v>4104800</v>
      </c>
      <c r="J33" s="136">
        <f>I33/I41*100</f>
        <v>2.9358006245785662</v>
      </c>
      <c r="K33" s="109">
        <f t="shared" si="4"/>
        <v>104.09993675081802</v>
      </c>
      <c r="L33" s="112">
        <v>4435450</v>
      </c>
      <c r="M33" s="136">
        <f>L33/L41*100</f>
        <v>3.2569262763682194</v>
      </c>
      <c r="N33" s="109">
        <f t="shared" si="5"/>
        <v>112.48539867019483</v>
      </c>
      <c r="O33" s="112">
        <v>4315439</v>
      </c>
      <c r="P33" s="136">
        <v>3.2</v>
      </c>
      <c r="Q33" s="109">
        <f t="shared" si="6"/>
        <v>109.44185513350548</v>
      </c>
      <c r="R33" s="112">
        <v>4841173</v>
      </c>
      <c r="S33" s="136">
        <f>R33/R41*100</f>
        <v>3.3015984969363781</v>
      </c>
      <c r="T33" s="295">
        <f t="shared" si="7"/>
        <v>122.77475226558367</v>
      </c>
    </row>
    <row r="34" spans="3:20" ht="14.25" customHeight="1" x14ac:dyDescent="0.15">
      <c r="C34" s="991"/>
      <c r="D34" s="314" t="s">
        <v>33</v>
      </c>
      <c r="E34" s="315"/>
      <c r="F34" s="110">
        <v>93391768</v>
      </c>
      <c r="G34" s="136">
        <f>F34/F41*100</f>
        <v>60.61618433425371</v>
      </c>
      <c r="H34" s="109">
        <v>100</v>
      </c>
      <c r="I34" s="110">
        <v>70989648</v>
      </c>
      <c r="J34" s="136">
        <f>I34/I41*100</f>
        <v>50.772620575183339</v>
      </c>
      <c r="K34" s="109">
        <f t="shared" si="4"/>
        <v>76.012746648077169</v>
      </c>
      <c r="L34" s="110">
        <v>69709409</v>
      </c>
      <c r="M34" s="136">
        <f>L34/L41*100</f>
        <v>51.187231483208976</v>
      </c>
      <c r="N34" s="109">
        <f t="shared" si="5"/>
        <v>74.641920260038347</v>
      </c>
      <c r="O34" s="110">
        <v>72460190</v>
      </c>
      <c r="P34" s="136">
        <f>O34/O41*100</f>
        <v>50.864964669229217</v>
      </c>
      <c r="Q34" s="109">
        <f>O34/F34*100</f>
        <v>77.587341531000888</v>
      </c>
      <c r="R34" s="110">
        <v>73722683</v>
      </c>
      <c r="S34" s="136">
        <f>R34/R41*100</f>
        <v>50.277628868647554</v>
      </c>
      <c r="T34" s="295">
        <f t="shared" si="7"/>
        <v>78.939166244288245</v>
      </c>
    </row>
    <row r="35" spans="3:20" x14ac:dyDescent="0.15">
      <c r="C35" s="991"/>
      <c r="D35" s="316" t="s">
        <v>34</v>
      </c>
      <c r="E35" s="317"/>
      <c r="F35" s="112">
        <v>6243032</v>
      </c>
      <c r="G35" s="136">
        <f>F35/F41*100</f>
        <v>4.0520571204588887</v>
      </c>
      <c r="H35" s="109">
        <v>100</v>
      </c>
      <c r="I35" s="112">
        <v>9356433</v>
      </c>
      <c r="J35" s="136">
        <f>I35/I41*100</f>
        <v>6.6918295276816187</v>
      </c>
      <c r="K35" s="109">
        <f t="shared" si="4"/>
        <v>149.87001508241508</v>
      </c>
      <c r="L35" s="112">
        <v>8345530</v>
      </c>
      <c r="M35" s="136">
        <f>L35/L41*100</f>
        <v>6.1280762825010466</v>
      </c>
      <c r="N35" s="109">
        <f>L35/F35*100</f>
        <v>133.67751438724005</v>
      </c>
      <c r="O35" s="112">
        <v>7968579</v>
      </c>
      <c r="P35" s="136">
        <f>O35/O41*100</f>
        <v>5.5937127586742719</v>
      </c>
      <c r="Q35" s="109">
        <f t="shared" si="6"/>
        <v>127.63956680023425</v>
      </c>
      <c r="R35" s="112">
        <v>8718438</v>
      </c>
      <c r="S35" s="136">
        <f>R35/R41*100</f>
        <v>5.9458279628579689</v>
      </c>
      <c r="T35" s="295">
        <f t="shared" si="7"/>
        <v>139.65070177439424</v>
      </c>
    </row>
    <row r="36" spans="3:20" x14ac:dyDescent="0.15">
      <c r="C36" s="991"/>
      <c r="D36" s="316" t="s">
        <v>275</v>
      </c>
      <c r="E36" s="317"/>
      <c r="F36" s="110">
        <v>2551029</v>
      </c>
      <c r="G36" s="136">
        <f>F36/F41*100</f>
        <v>1.6557524010684419</v>
      </c>
      <c r="H36" s="109">
        <v>100</v>
      </c>
      <c r="I36" s="110">
        <v>2595853</v>
      </c>
      <c r="J36" s="136">
        <f>I36/I41*100</f>
        <v>1.8565842084179849</v>
      </c>
      <c r="K36" s="109">
        <f t="shared" si="4"/>
        <v>101.75709488210443</v>
      </c>
      <c r="L36" s="110">
        <v>3280893</v>
      </c>
      <c r="M36" s="136">
        <f>L36/L41*100</f>
        <v>2.4091414899621362</v>
      </c>
      <c r="N36" s="109">
        <f t="shared" si="5"/>
        <v>128.61057243959203</v>
      </c>
      <c r="O36" s="110">
        <v>2972664</v>
      </c>
      <c r="P36" s="136">
        <f>O36/O41*100</f>
        <v>2.0867244390815096</v>
      </c>
      <c r="Q36" s="109">
        <f t="shared" si="6"/>
        <v>116.52803633357362</v>
      </c>
      <c r="R36" s="110">
        <v>2566307</v>
      </c>
      <c r="S36" s="136">
        <f>R36/R41*100</f>
        <v>1.7501781766272979</v>
      </c>
      <c r="T36" s="295">
        <f t="shared" si="7"/>
        <v>100.59889558291968</v>
      </c>
    </row>
    <row r="37" spans="3:20" x14ac:dyDescent="0.15">
      <c r="C37" s="991"/>
      <c r="D37" s="316" t="s">
        <v>35</v>
      </c>
      <c r="E37" s="317"/>
      <c r="F37" s="112">
        <v>12338618</v>
      </c>
      <c r="G37" s="137">
        <f>F37/F41*100</f>
        <v>8.008414008373208</v>
      </c>
      <c r="H37" s="109">
        <v>100</v>
      </c>
      <c r="I37" s="112">
        <v>9257740</v>
      </c>
      <c r="J37" s="137">
        <f>I37/I41*100</f>
        <v>6.6212431480671352</v>
      </c>
      <c r="K37" s="109">
        <f t="shared" si="4"/>
        <v>75.030607155517743</v>
      </c>
      <c r="L37" s="112">
        <v>9793472</v>
      </c>
      <c r="M37" s="137">
        <f>L37/L41*100</f>
        <v>7.1912920433499243</v>
      </c>
      <c r="N37" s="109">
        <f t="shared" si="5"/>
        <v>79.372519677649478</v>
      </c>
      <c r="O37" s="112">
        <v>13026150</v>
      </c>
      <c r="P37" s="137">
        <f>O37/O41*100</f>
        <v>9.1439818129938679</v>
      </c>
      <c r="Q37" s="109">
        <f t="shared" si="6"/>
        <v>105.5721961730236</v>
      </c>
      <c r="R37" s="112">
        <v>13275071</v>
      </c>
      <c r="S37" s="137">
        <f>R37/R41*100</f>
        <v>9.0533749693150192</v>
      </c>
      <c r="T37" s="295">
        <f t="shared" si="7"/>
        <v>107.58961011678943</v>
      </c>
    </row>
    <row r="38" spans="3:20" ht="13.5" customHeight="1" x14ac:dyDescent="0.15">
      <c r="C38" s="991"/>
      <c r="D38" s="316" t="s">
        <v>36</v>
      </c>
      <c r="E38" s="317"/>
      <c r="F38" s="125">
        <v>8955834</v>
      </c>
      <c r="G38" s="136">
        <f>F38/F41*100</f>
        <v>5.8128087328957809</v>
      </c>
      <c r="H38" s="109">
        <v>100</v>
      </c>
      <c r="I38" s="125">
        <v>9367758</v>
      </c>
      <c r="J38" s="136">
        <f>I38/I41*100</f>
        <v>6.6999292991865271</v>
      </c>
      <c r="K38" s="109">
        <f t="shared" si="4"/>
        <v>104.59950463574916</v>
      </c>
      <c r="L38" s="125">
        <v>10578015</v>
      </c>
      <c r="M38" s="136">
        <f>L38/L41*100</f>
        <v>7.7673776066277771</v>
      </c>
      <c r="N38" s="109">
        <f t="shared" si="5"/>
        <v>118.11312045310353</v>
      </c>
      <c r="O38" s="125">
        <v>10147787</v>
      </c>
      <c r="P38" s="136">
        <f>O38/O41*100</f>
        <v>7.1234539576264373</v>
      </c>
      <c r="Q38" s="109">
        <f t="shared" si="6"/>
        <v>113.30923507514767</v>
      </c>
      <c r="R38" s="125">
        <v>12670886</v>
      </c>
      <c r="S38" s="136">
        <f>R38/R41*100</f>
        <v>8.641330969261416</v>
      </c>
      <c r="T38" s="295">
        <f t="shared" si="7"/>
        <v>141.48192117004402</v>
      </c>
    </row>
    <row r="39" spans="3:20" x14ac:dyDescent="0.15">
      <c r="C39" s="991"/>
      <c r="D39" s="316" t="s">
        <v>37</v>
      </c>
      <c r="E39" s="317"/>
      <c r="F39" s="110">
        <v>3715556</v>
      </c>
      <c r="G39" s="136">
        <f>F39/F41*100</f>
        <v>2.4115918589338876</v>
      </c>
      <c r="H39" s="109">
        <v>100</v>
      </c>
      <c r="I39" s="110">
        <v>4816771</v>
      </c>
      <c r="J39" s="136">
        <f>I39/I41*100</f>
        <v>3.4450105511235445</v>
      </c>
      <c r="K39" s="109">
        <f t="shared" si="4"/>
        <v>129.63795997153588</v>
      </c>
      <c r="L39" s="110">
        <v>5460551</v>
      </c>
      <c r="M39" s="136">
        <f>L39/L41*100</f>
        <v>4.009652241677566</v>
      </c>
      <c r="N39" s="109">
        <f t="shared" si="5"/>
        <v>146.96457273151046</v>
      </c>
      <c r="O39" s="110">
        <v>5365777</v>
      </c>
      <c r="P39" s="136">
        <f>O39/O41*100</f>
        <v>3.7666207820868638</v>
      </c>
      <c r="Q39" s="109">
        <f t="shared" si="6"/>
        <v>144.41383739068931</v>
      </c>
      <c r="R39" s="110">
        <v>3787940</v>
      </c>
      <c r="S39" s="136">
        <f>R39/R41*100</f>
        <v>2.5833113194850057</v>
      </c>
      <c r="T39" s="295">
        <f>R39/F39*100</f>
        <v>101.9481337382615</v>
      </c>
    </row>
    <row r="40" spans="3:20" ht="14.25" thickBot="1" x14ac:dyDescent="0.2">
      <c r="C40" s="991"/>
      <c r="D40" s="310" t="s">
        <v>38</v>
      </c>
      <c r="E40" s="311"/>
      <c r="F40" s="138" t="s">
        <v>338</v>
      </c>
      <c r="G40" s="139" t="s">
        <v>218</v>
      </c>
      <c r="H40" s="118">
        <v>100</v>
      </c>
      <c r="I40" s="140" t="s">
        <v>339</v>
      </c>
      <c r="J40" s="139" t="s">
        <v>221</v>
      </c>
      <c r="K40" s="118">
        <f>I40/F40*100</f>
        <v>111.75885881696428</v>
      </c>
      <c r="L40" s="140" t="s">
        <v>355</v>
      </c>
      <c r="M40" s="139" t="s">
        <v>218</v>
      </c>
      <c r="N40" s="118">
        <f>L40/F40*100</f>
        <v>81.0699462890625</v>
      </c>
      <c r="O40" s="140" t="s">
        <v>373</v>
      </c>
      <c r="P40" s="139" t="s">
        <v>218</v>
      </c>
      <c r="Q40" s="118">
        <f>O40/F40*100</f>
        <v>33.026559012276785</v>
      </c>
      <c r="R40" s="720" t="s">
        <v>374</v>
      </c>
      <c r="S40" s="139" t="s">
        <v>218</v>
      </c>
      <c r="T40" s="297">
        <f>R40/F40*100</f>
        <v>66.060093470982139</v>
      </c>
    </row>
    <row r="41" spans="3:20" ht="15" thickTop="1" thickBot="1" x14ac:dyDescent="0.2">
      <c r="C41" s="992"/>
      <c r="D41" s="993" t="s">
        <v>205</v>
      </c>
      <c r="E41" s="994"/>
      <c r="F41" s="119">
        <v>154070681</v>
      </c>
      <c r="G41" s="141">
        <v>100</v>
      </c>
      <c r="H41" s="121">
        <v>100</v>
      </c>
      <c r="I41" s="122">
        <v>139818759</v>
      </c>
      <c r="J41" s="141">
        <v>100</v>
      </c>
      <c r="K41" s="121">
        <f>I41/F41*100</f>
        <v>90.7497507588741</v>
      </c>
      <c r="L41" s="122">
        <v>136185152</v>
      </c>
      <c r="M41" s="141">
        <v>100</v>
      </c>
      <c r="N41" s="121">
        <f>L41/F41*100</f>
        <v>88.391348124176844</v>
      </c>
      <c r="O41" s="122">
        <v>142455992</v>
      </c>
      <c r="P41" s="141">
        <v>100</v>
      </c>
      <c r="Q41" s="121">
        <f>O41/F41*100</f>
        <v>92.461454103652599</v>
      </c>
      <c r="R41" s="122">
        <v>146631185</v>
      </c>
      <c r="S41" s="141">
        <v>100</v>
      </c>
      <c r="T41" s="299">
        <f>R41/F41*100</f>
        <v>95.171374623832548</v>
      </c>
    </row>
    <row r="42" spans="3:20" x14ac:dyDescent="0.15">
      <c r="C42" s="318"/>
      <c r="D42" s="289"/>
      <c r="E42" s="289"/>
      <c r="F42" s="289"/>
      <c r="G42" s="289"/>
      <c r="H42" s="289"/>
      <c r="I42" s="289"/>
      <c r="J42" s="289"/>
      <c r="K42" s="289"/>
      <c r="L42" s="289"/>
      <c r="M42" s="289"/>
      <c r="N42" s="289"/>
      <c r="O42" s="289" t="s">
        <v>286</v>
      </c>
      <c r="P42" s="289"/>
      <c r="Q42" s="289"/>
      <c r="R42"/>
    </row>
    <row r="43" spans="3:20" x14ac:dyDescent="0.15">
      <c r="C43" s="289"/>
      <c r="D43" s="4" t="s">
        <v>337</v>
      </c>
      <c r="E43" s="289"/>
      <c r="F43" s="289"/>
      <c r="G43" s="289"/>
      <c r="H43" s="289"/>
      <c r="I43" s="289"/>
      <c r="J43" s="289"/>
      <c r="K43" s="289"/>
      <c r="L43" s="289"/>
      <c r="M43" s="319"/>
      <c r="N43" s="289"/>
      <c r="O43" s="289"/>
      <c r="P43" s="319"/>
      <c r="Q43" s="289"/>
      <c r="R43"/>
    </row>
  </sheetData>
  <mergeCells count="15">
    <mergeCell ref="C30:C41"/>
    <mergeCell ref="D41:E41"/>
    <mergeCell ref="O3:Q3"/>
    <mergeCell ref="R3:T3"/>
    <mergeCell ref="C4:E5"/>
    <mergeCell ref="F4:H4"/>
    <mergeCell ref="I4:K4"/>
    <mergeCell ref="L4:N4"/>
    <mergeCell ref="O4:Q4"/>
    <mergeCell ref="R4:T4"/>
    <mergeCell ref="C6:C28"/>
    <mergeCell ref="D6:D16"/>
    <mergeCell ref="D17:D27"/>
    <mergeCell ref="D28:E28"/>
    <mergeCell ref="S29:T29"/>
  </mergeCells>
  <phoneticPr fontId="2"/>
  <printOptions horizontalCentered="1" verticalCentered="1"/>
  <pageMargins left="0.75" right="0.75" top="1" bottom="1" header="0.51200000000000001" footer="0.51200000000000001"/>
  <pageSetup paperSize="9" scale="82" orientation="landscape"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49593-AAD2-47E2-9D16-2C67F9723760}">
  <sheetPr>
    <tabColor rgb="FFFFFF00"/>
    <pageSetUpPr fitToPage="1"/>
  </sheetPr>
  <dimension ref="A1:X55"/>
  <sheetViews>
    <sheetView showGridLines="0" zoomScale="70" zoomScaleNormal="70" workbookViewId="0"/>
  </sheetViews>
  <sheetFormatPr defaultRowHeight="13.5" x14ac:dyDescent="0.15"/>
  <cols>
    <col min="1" max="1" width="9" style="10" customWidth="1"/>
    <col min="2" max="2" width="0.125" style="10" customWidth="1"/>
    <col min="3" max="3" width="6.375" style="9" customWidth="1"/>
    <col min="4" max="4" width="16.5" style="9" customWidth="1"/>
    <col min="5" max="5" width="12" style="9" customWidth="1"/>
    <col min="6" max="6" width="7.125" style="33" customWidth="1"/>
    <col min="7" max="7" width="7.125" style="34" customWidth="1"/>
    <col min="8" max="8" width="7.125" style="35" customWidth="1"/>
    <col min="9" max="9" width="11.875" style="9" customWidth="1"/>
    <col min="10" max="10" width="7.125" style="36" customWidth="1"/>
    <col min="11" max="11" width="7.125" style="35" customWidth="1"/>
    <col min="12" max="12" width="7.125" style="9" customWidth="1"/>
    <col min="13" max="13" width="12.125" style="9" customWidth="1"/>
    <col min="14" max="16" width="7.125" style="9" customWidth="1"/>
    <col min="17" max="17" width="11.625" style="9" customWidth="1"/>
    <col min="18" max="18" width="7.125" style="9" customWidth="1"/>
    <col min="19" max="19" width="7.875" style="9" customWidth="1"/>
    <col min="20" max="20" width="7.125" style="9" customWidth="1"/>
    <col min="21" max="21" width="12" style="9" customWidth="1"/>
    <col min="22" max="24" width="7.125" style="9" customWidth="1"/>
    <col min="25" max="16384" width="9" style="9"/>
  </cols>
  <sheetData>
    <row r="1" spans="1:24" s="10" customFormat="1" ht="17.25" x14ac:dyDescent="0.2">
      <c r="A1" s="10" t="s">
        <v>254</v>
      </c>
      <c r="C1" s="18" t="s">
        <v>257</v>
      </c>
    </row>
    <row r="2" spans="1:24" ht="17.25" x14ac:dyDescent="0.15">
      <c r="A2" s="10" t="s">
        <v>255</v>
      </c>
      <c r="C2" s="1024" t="s">
        <v>185</v>
      </c>
      <c r="D2" s="1024"/>
      <c r="E2" s="1024"/>
      <c r="F2" s="1024"/>
      <c r="G2" s="19"/>
      <c r="H2" s="11"/>
      <c r="I2" s="11"/>
      <c r="J2" s="11"/>
      <c r="K2" s="11"/>
      <c r="L2" s="11"/>
      <c r="M2" s="11"/>
      <c r="N2" s="11"/>
      <c r="O2" s="11"/>
      <c r="P2" s="11"/>
      <c r="Q2" s="11"/>
      <c r="R2" s="11"/>
      <c r="S2" s="11"/>
      <c r="T2" s="11"/>
    </row>
    <row r="3" spans="1:24" ht="14.25" thickBot="1" x14ac:dyDescent="0.2">
      <c r="C3" s="11"/>
      <c r="D3" s="11"/>
      <c r="E3" s="11"/>
      <c r="F3" s="20"/>
      <c r="G3" s="19"/>
      <c r="H3" s="21"/>
      <c r="I3" s="22"/>
      <c r="J3" s="11"/>
      <c r="K3" s="11"/>
      <c r="L3" s="23"/>
      <c r="M3" s="22"/>
      <c r="N3" s="11"/>
      <c r="O3" s="11"/>
      <c r="P3" s="23"/>
      <c r="Q3" s="11"/>
      <c r="R3" s="1025"/>
      <c r="S3" s="1025"/>
      <c r="T3" s="1025"/>
    </row>
    <row r="4" spans="1:24" x14ac:dyDescent="0.15">
      <c r="C4" s="1026" t="s">
        <v>43</v>
      </c>
      <c r="D4" s="1027"/>
      <c r="E4" s="1032" t="s">
        <v>307</v>
      </c>
      <c r="F4" s="1033"/>
      <c r="G4" s="1033"/>
      <c r="H4" s="1034"/>
      <c r="I4" s="1008" t="s">
        <v>322</v>
      </c>
      <c r="J4" s="1007"/>
      <c r="K4" s="1007"/>
      <c r="L4" s="1009"/>
      <c r="M4" s="1008" t="s">
        <v>386</v>
      </c>
      <c r="N4" s="1007"/>
      <c r="O4" s="1007"/>
      <c r="P4" s="1009"/>
      <c r="Q4" s="1006" t="s">
        <v>358</v>
      </c>
      <c r="R4" s="1007"/>
      <c r="S4" s="1007"/>
      <c r="T4" s="1007"/>
      <c r="U4" s="1008" t="s">
        <v>376</v>
      </c>
      <c r="V4" s="1007"/>
      <c r="W4" s="1007"/>
      <c r="X4" s="1010"/>
    </row>
    <row r="5" spans="1:24" x14ac:dyDescent="0.15">
      <c r="C5" s="1028"/>
      <c r="D5" s="1029"/>
      <c r="E5" s="12"/>
      <c r="F5" s="24"/>
      <c r="G5" s="16" t="s">
        <v>60</v>
      </c>
      <c r="H5" s="15"/>
      <c r="I5" s="12"/>
      <c r="J5" s="12"/>
      <c r="K5" s="7" t="s">
        <v>60</v>
      </c>
      <c r="L5" s="12"/>
      <c r="M5" s="12"/>
      <c r="N5" s="12"/>
      <c r="O5" s="7" t="s">
        <v>60</v>
      </c>
      <c r="P5" s="12"/>
      <c r="Q5" s="12"/>
      <c r="R5" s="7"/>
      <c r="S5" s="7" t="s">
        <v>60</v>
      </c>
      <c r="T5" s="12"/>
      <c r="U5" s="183"/>
      <c r="V5" s="185"/>
      <c r="W5" s="185" t="s">
        <v>60</v>
      </c>
      <c r="X5" s="186"/>
    </row>
    <row r="6" spans="1:24" ht="14.25" thickBot="1" x14ac:dyDescent="0.2">
      <c r="C6" s="1030"/>
      <c r="D6" s="1031"/>
      <c r="E6" s="8" t="s">
        <v>1</v>
      </c>
      <c r="F6" s="25" t="s">
        <v>10</v>
      </c>
      <c r="G6" s="17" t="s">
        <v>262</v>
      </c>
      <c r="H6" s="26" t="s">
        <v>2</v>
      </c>
      <c r="I6" s="13" t="s">
        <v>188</v>
      </c>
      <c r="J6" s="13" t="s">
        <v>189</v>
      </c>
      <c r="K6" s="14" t="s">
        <v>201</v>
      </c>
      <c r="L6" s="8" t="s">
        <v>74</v>
      </c>
      <c r="M6" s="13" t="s">
        <v>188</v>
      </c>
      <c r="N6" s="13" t="s">
        <v>189</v>
      </c>
      <c r="O6" s="14" t="s">
        <v>201</v>
      </c>
      <c r="P6" s="8" t="s">
        <v>74</v>
      </c>
      <c r="Q6" s="13" t="s">
        <v>188</v>
      </c>
      <c r="R6" s="13" t="s">
        <v>189</v>
      </c>
      <c r="S6" s="14" t="s">
        <v>189</v>
      </c>
      <c r="T6" s="8" t="s">
        <v>74</v>
      </c>
      <c r="U6" s="192" t="s">
        <v>188</v>
      </c>
      <c r="V6" s="191" t="s">
        <v>189</v>
      </c>
      <c r="W6" s="845" t="s">
        <v>189</v>
      </c>
      <c r="X6" s="193" t="s">
        <v>74</v>
      </c>
    </row>
    <row r="7" spans="1:24" ht="14.25" thickTop="1" x14ac:dyDescent="0.15">
      <c r="C7" s="27" t="s">
        <v>11</v>
      </c>
      <c r="D7" s="28"/>
      <c r="E7" s="105">
        <v>26488205</v>
      </c>
      <c r="F7" s="142">
        <f>E7/E29*100</f>
        <v>16.583550257197054</v>
      </c>
      <c r="G7" s="143">
        <v>27.6</v>
      </c>
      <c r="H7" s="144">
        <v>100</v>
      </c>
      <c r="I7" s="105">
        <v>26849290</v>
      </c>
      <c r="J7" s="145">
        <f>I7/I29*100</f>
        <v>18.604149012323266</v>
      </c>
      <c r="K7" s="143">
        <v>24.4</v>
      </c>
      <c r="L7" s="144">
        <f>I7/E7*100</f>
        <v>101.36319165454964</v>
      </c>
      <c r="M7" s="105">
        <v>27946562</v>
      </c>
      <c r="N7" s="145">
        <f>M7/M29*100</f>
        <v>19.708934525085162</v>
      </c>
      <c r="O7" s="143">
        <v>25.4</v>
      </c>
      <c r="P7" s="144">
        <f>M7/E7*100</f>
        <v>105.50568451127586</v>
      </c>
      <c r="Q7" s="105">
        <v>29015831</v>
      </c>
      <c r="R7" s="145">
        <f>Q7/Q29*100</f>
        <v>19.635070453947527</v>
      </c>
      <c r="S7" s="143">
        <v>25.3</v>
      </c>
      <c r="T7" s="146">
        <f>Q7/E7*100</f>
        <v>109.54245861507037</v>
      </c>
      <c r="U7" s="105">
        <v>29426165</v>
      </c>
      <c r="V7" s="145">
        <f>U7/U29*100</f>
        <v>19.265912358856998</v>
      </c>
      <c r="W7" s="143">
        <v>24.9</v>
      </c>
      <c r="X7" s="147">
        <f>U7/E7*100</f>
        <v>111.09157830815641</v>
      </c>
    </row>
    <row r="8" spans="1:24" x14ac:dyDescent="0.15">
      <c r="C8" s="29" t="s">
        <v>12</v>
      </c>
      <c r="D8" s="30"/>
      <c r="E8" s="110">
        <v>371558</v>
      </c>
      <c r="F8" s="148">
        <f>E8/E29*100</f>
        <v>0.2326224357771175</v>
      </c>
      <c r="G8" s="149">
        <v>0.4</v>
      </c>
      <c r="H8" s="150">
        <v>100</v>
      </c>
      <c r="I8" s="110">
        <v>377937</v>
      </c>
      <c r="J8" s="148">
        <f>I8/I29*100</f>
        <v>0.26187643193806676</v>
      </c>
      <c r="K8" s="149">
        <v>0.3</v>
      </c>
      <c r="L8" s="151">
        <f t="shared" ref="L8:L28" si="0">I8/E8*100</f>
        <v>101.71682482950173</v>
      </c>
      <c r="M8" s="110">
        <v>399386</v>
      </c>
      <c r="N8" s="148">
        <f>M8/M29*100</f>
        <v>0.28166156982872032</v>
      </c>
      <c r="O8" s="149">
        <v>0.3</v>
      </c>
      <c r="P8" s="151">
        <f t="shared" ref="P8:P29" si="1">M8/E8*100</f>
        <v>107.48954402811944</v>
      </c>
      <c r="Q8" s="110">
        <v>402381</v>
      </c>
      <c r="R8" s="148">
        <f>Q8/Q29*100</f>
        <v>0.27229202170118305</v>
      </c>
      <c r="S8" s="149">
        <v>0.3</v>
      </c>
      <c r="T8" s="150">
        <f>Q8/E8*100</f>
        <v>108.29560929922111</v>
      </c>
      <c r="U8" s="110">
        <v>402570</v>
      </c>
      <c r="V8" s="148">
        <f>U8/U29*100</f>
        <v>0.26357081659485915</v>
      </c>
      <c r="W8" s="149">
        <v>0.3</v>
      </c>
      <c r="X8" s="152">
        <f t="shared" ref="X8:X29" si="2">U8/E8*100</f>
        <v>108.3464761894509</v>
      </c>
    </row>
    <row r="9" spans="1:24" s="157" customFormat="1" x14ac:dyDescent="0.15">
      <c r="A9" s="37"/>
      <c r="B9" s="37"/>
      <c r="C9" s="153" t="s">
        <v>13</v>
      </c>
      <c r="D9" s="154"/>
      <c r="E9" s="112">
        <v>69260</v>
      </c>
      <c r="F9" s="148">
        <f>E9/E29*100</f>
        <v>4.3361816733654392E-2</v>
      </c>
      <c r="G9" s="155">
        <v>0.1</v>
      </c>
      <c r="H9" s="150">
        <v>100</v>
      </c>
      <c r="I9" s="112">
        <v>65896</v>
      </c>
      <c r="J9" s="148">
        <f>I9/I29*100</f>
        <v>4.5660015714235044E-2</v>
      </c>
      <c r="K9" s="155">
        <v>0.1</v>
      </c>
      <c r="L9" s="151">
        <f t="shared" si="0"/>
        <v>95.14293964770431</v>
      </c>
      <c r="M9" s="112">
        <v>88554</v>
      </c>
      <c r="N9" s="148">
        <f>M9/M29*100</f>
        <v>6.2451509703926787E-2</v>
      </c>
      <c r="O9" s="155">
        <v>0.1</v>
      </c>
      <c r="P9" s="151">
        <f t="shared" si="1"/>
        <v>127.85734911926076</v>
      </c>
      <c r="Q9" s="112">
        <v>105054</v>
      </c>
      <c r="R9" s="156">
        <f>Q9/Q29*100</f>
        <v>7.1090250403960636E-2</v>
      </c>
      <c r="S9" s="155">
        <v>0.1</v>
      </c>
      <c r="T9" s="150">
        <f t="shared" ref="T9:T29" si="3">Q9/E9*100</f>
        <v>151.68062373664452</v>
      </c>
      <c r="U9" s="112">
        <v>146829</v>
      </c>
      <c r="V9" s="156">
        <f>U9/U29*100</f>
        <v>9.613195079068626E-2</v>
      </c>
      <c r="W9" s="155">
        <v>0.1</v>
      </c>
      <c r="X9" s="152">
        <f t="shared" si="2"/>
        <v>211.99682356338437</v>
      </c>
    </row>
    <row r="10" spans="1:24" s="157" customFormat="1" x14ac:dyDescent="0.15">
      <c r="A10" s="37"/>
      <c r="B10" s="37"/>
      <c r="C10" s="153" t="s">
        <v>190</v>
      </c>
      <c r="D10" s="154"/>
      <c r="E10" s="112">
        <v>336079</v>
      </c>
      <c r="F10" s="148">
        <f>E10/E29*100</f>
        <v>0.21040999142405192</v>
      </c>
      <c r="G10" s="149">
        <v>0.4</v>
      </c>
      <c r="H10" s="150">
        <v>100</v>
      </c>
      <c r="I10" s="112">
        <v>475986</v>
      </c>
      <c r="J10" s="148">
        <f>I10/I29*100</f>
        <v>0.32981559183798531</v>
      </c>
      <c r="K10" s="149">
        <v>0.4</v>
      </c>
      <c r="L10" s="151">
        <f t="shared" si="0"/>
        <v>141.62920027731576</v>
      </c>
      <c r="M10" s="112">
        <v>472700</v>
      </c>
      <c r="N10" s="148">
        <f>M10/M29*100</f>
        <v>0.33336527584351006</v>
      </c>
      <c r="O10" s="149">
        <v>0.4</v>
      </c>
      <c r="P10" s="151">
        <f t="shared" si="1"/>
        <v>140.65145397361928</v>
      </c>
      <c r="Q10" s="112">
        <v>559621</v>
      </c>
      <c r="R10" s="148">
        <f>Q10/Q29*100</f>
        <v>0.37869664193000607</v>
      </c>
      <c r="S10" s="149">
        <v>0.5</v>
      </c>
      <c r="T10" s="150">
        <f t="shared" si="3"/>
        <v>166.51471826564588</v>
      </c>
      <c r="U10" s="112">
        <v>758365</v>
      </c>
      <c r="V10" s="148">
        <f>U10/U29*100</f>
        <v>0.49651708355555635</v>
      </c>
      <c r="W10" s="149">
        <v>0.7</v>
      </c>
      <c r="X10" s="152">
        <f t="shared" si="2"/>
        <v>225.65081424307976</v>
      </c>
    </row>
    <row r="11" spans="1:24" s="157" customFormat="1" x14ac:dyDescent="0.15">
      <c r="A11" s="37"/>
      <c r="B11" s="37"/>
      <c r="C11" s="153" t="s">
        <v>191</v>
      </c>
      <c r="D11" s="154"/>
      <c r="E11" s="112">
        <v>393723</v>
      </c>
      <c r="F11" s="148">
        <f>E11/E29*100</f>
        <v>0.24649934406330651</v>
      </c>
      <c r="G11" s="155">
        <v>0.2</v>
      </c>
      <c r="H11" s="150">
        <v>100</v>
      </c>
      <c r="I11" s="112">
        <v>584745</v>
      </c>
      <c r="J11" s="148">
        <f>I11/I29*100</f>
        <v>0.40517582082099629</v>
      </c>
      <c r="K11" s="155">
        <v>0.6</v>
      </c>
      <c r="L11" s="151">
        <f t="shared" si="0"/>
        <v>148.51685067928469</v>
      </c>
      <c r="M11" s="112">
        <v>364867</v>
      </c>
      <c r="N11" s="148">
        <f>M11/M29*100</f>
        <v>0.25731751237823991</v>
      </c>
      <c r="O11" s="155">
        <v>0.3</v>
      </c>
      <c r="P11" s="151">
        <f t="shared" si="1"/>
        <v>92.670989502772244</v>
      </c>
      <c r="Q11" s="112">
        <v>602846</v>
      </c>
      <c r="R11" s="156">
        <f>Q11/Q29*100</f>
        <v>0.40794708526116141</v>
      </c>
      <c r="S11" s="155">
        <v>0.5</v>
      </c>
      <c r="T11" s="150">
        <f t="shared" si="3"/>
        <v>153.11424529428049</v>
      </c>
      <c r="U11" s="112">
        <v>1109663</v>
      </c>
      <c r="V11" s="156">
        <f>U11/U29*100</f>
        <v>0.72651907259632154</v>
      </c>
      <c r="W11" s="155">
        <v>1</v>
      </c>
      <c r="X11" s="152">
        <f t="shared" si="2"/>
        <v>281.83850067179208</v>
      </c>
    </row>
    <row r="12" spans="1:24" s="157" customFormat="1" x14ac:dyDescent="0.15">
      <c r="A12" s="37"/>
      <c r="B12" s="37"/>
      <c r="C12" s="153" t="s">
        <v>14</v>
      </c>
      <c r="D12" s="154"/>
      <c r="E12" s="112">
        <v>6078039</v>
      </c>
      <c r="F12" s="148">
        <f>E12/E29*100</f>
        <v>3.8052961769853311</v>
      </c>
      <c r="G12" s="149">
        <v>4.7</v>
      </c>
      <c r="H12" s="150">
        <v>100</v>
      </c>
      <c r="I12" s="112">
        <v>6688203</v>
      </c>
      <c r="J12" s="148">
        <f>I12/I29*100</f>
        <v>4.6343246036177304</v>
      </c>
      <c r="K12" s="149">
        <v>5.4</v>
      </c>
      <c r="L12" s="151">
        <f t="shared" si="0"/>
        <v>110.03882995814934</v>
      </c>
      <c r="M12" s="112">
        <v>7176678</v>
      </c>
      <c r="N12" s="148">
        <f>M12/M29*100</f>
        <v>5.0612550055215779</v>
      </c>
      <c r="O12" s="149">
        <v>5.7</v>
      </c>
      <c r="P12" s="151">
        <f t="shared" si="1"/>
        <v>118.07555035431659</v>
      </c>
      <c r="Q12" s="112">
        <v>7015462</v>
      </c>
      <c r="R12" s="148">
        <f>Q12/Q29*100</f>
        <v>4.7473770658848826</v>
      </c>
      <c r="S12" s="149">
        <v>5.5</v>
      </c>
      <c r="T12" s="150">
        <f t="shared" si="3"/>
        <v>115.4231159095886</v>
      </c>
      <c r="U12" s="112">
        <v>7314461</v>
      </c>
      <c r="V12" s="148">
        <f>U12/U29*100</f>
        <v>4.7889272889714825</v>
      </c>
      <c r="W12" s="149">
        <v>5.6</v>
      </c>
      <c r="X12" s="152">
        <f t="shared" si="2"/>
        <v>120.34244926694284</v>
      </c>
    </row>
    <row r="13" spans="1:24" s="157" customFormat="1" x14ac:dyDescent="0.15">
      <c r="A13" s="37"/>
      <c r="B13" s="37"/>
      <c r="C13" s="153" t="s">
        <v>15</v>
      </c>
      <c r="D13" s="154"/>
      <c r="E13" s="112">
        <v>31</v>
      </c>
      <c r="F13" s="148">
        <f>E13/E29*100</f>
        <v>1.9408263337327264E-5</v>
      </c>
      <c r="G13" s="149">
        <v>0.1</v>
      </c>
      <c r="H13" s="150">
        <v>100</v>
      </c>
      <c r="I13" s="112">
        <v>1</v>
      </c>
      <c r="J13" s="148">
        <f>I13/I29*100</f>
        <v>6.9291027853337144E-7</v>
      </c>
      <c r="K13" s="149">
        <v>0</v>
      </c>
      <c r="L13" s="151">
        <f t="shared" si="0"/>
        <v>3.225806451612903</v>
      </c>
      <c r="M13" s="112">
        <v>18</v>
      </c>
      <c r="N13" s="148">
        <f>M13/M29*100</f>
        <v>1.2694256325752447E-5</v>
      </c>
      <c r="O13" s="149">
        <v>0</v>
      </c>
      <c r="P13" s="151">
        <f t="shared" si="1"/>
        <v>58.064516129032263</v>
      </c>
      <c r="Q13" s="112">
        <v>2983</v>
      </c>
      <c r="R13" s="148">
        <f>Q13/Q29*100</f>
        <v>2.0186020232929214E-3</v>
      </c>
      <c r="S13" s="149">
        <v>0</v>
      </c>
      <c r="T13" s="150">
        <f t="shared" si="3"/>
        <v>9622.5806451612898</v>
      </c>
      <c r="U13" s="112">
        <v>1379</v>
      </c>
      <c r="V13" s="148">
        <f>U13/U29*100</f>
        <v>9.0285951780885482E-4</v>
      </c>
      <c r="W13" s="149">
        <v>0</v>
      </c>
      <c r="X13" s="152">
        <f t="shared" si="2"/>
        <v>4448.3870967741932</v>
      </c>
    </row>
    <row r="14" spans="1:24" s="157" customFormat="1" x14ac:dyDescent="0.15">
      <c r="A14" s="37"/>
      <c r="B14" s="37"/>
      <c r="C14" s="153" t="s">
        <v>302</v>
      </c>
      <c r="D14" s="154"/>
      <c r="E14" s="110">
        <v>65049</v>
      </c>
      <c r="F14" s="158" t="s">
        <v>221</v>
      </c>
      <c r="G14" s="155">
        <v>0</v>
      </c>
      <c r="H14" s="159" t="s">
        <v>221</v>
      </c>
      <c r="I14" s="110">
        <v>83502</v>
      </c>
      <c r="J14" s="158" t="s">
        <v>221</v>
      </c>
      <c r="K14" s="155">
        <v>0.1</v>
      </c>
      <c r="L14" s="159" t="s">
        <v>221</v>
      </c>
      <c r="M14" s="110">
        <v>101548</v>
      </c>
      <c r="N14" s="158" t="s">
        <v>221</v>
      </c>
      <c r="O14" s="155">
        <v>0.1</v>
      </c>
      <c r="P14" s="159" t="s">
        <v>221</v>
      </c>
      <c r="Q14" s="110">
        <v>111632</v>
      </c>
      <c r="R14" s="148">
        <f>Q14/Q29*100</f>
        <v>7.5541596065784589E-2</v>
      </c>
      <c r="S14" s="155">
        <v>0.1</v>
      </c>
      <c r="T14" s="159" t="s">
        <v>221</v>
      </c>
      <c r="U14" s="110">
        <v>148674</v>
      </c>
      <c r="V14" s="148">
        <f>U14/U29*100</f>
        <v>9.7339910044027325E-2</v>
      </c>
      <c r="W14" s="155">
        <v>0.1</v>
      </c>
      <c r="X14" s="160" t="s">
        <v>221</v>
      </c>
    </row>
    <row r="15" spans="1:24" s="157" customFormat="1" x14ac:dyDescent="0.15">
      <c r="A15" s="37"/>
      <c r="B15" s="37"/>
      <c r="C15" s="153" t="s">
        <v>16</v>
      </c>
      <c r="D15" s="154"/>
      <c r="E15" s="116">
        <v>218495</v>
      </c>
      <c r="F15" s="148">
        <f>E15/E29*100</f>
        <v>0.13679382251255873</v>
      </c>
      <c r="G15" s="149">
        <v>0.6</v>
      </c>
      <c r="H15" s="150">
        <v>100</v>
      </c>
      <c r="I15" s="116">
        <v>207244</v>
      </c>
      <c r="J15" s="148">
        <f>I15/I29*100</f>
        <v>0.14360149776437001</v>
      </c>
      <c r="K15" s="149">
        <v>0.1</v>
      </c>
      <c r="L15" s="151">
        <f>I15/E15*100</f>
        <v>94.850683081992727</v>
      </c>
      <c r="M15" s="116">
        <v>202587</v>
      </c>
      <c r="N15" s="148">
        <f>M15/M29*100</f>
        <v>0.14287173923695615</v>
      </c>
      <c r="O15" s="149">
        <v>0.1</v>
      </c>
      <c r="P15" s="151">
        <f t="shared" si="1"/>
        <v>92.719284194146326</v>
      </c>
      <c r="Q15" s="116">
        <v>175107</v>
      </c>
      <c r="R15" s="148">
        <f>Q15/Q29*100</f>
        <v>0.11849525460702434</v>
      </c>
      <c r="S15" s="149">
        <v>0.1</v>
      </c>
      <c r="T15" s="150">
        <f t="shared" si="3"/>
        <v>80.142337353257503</v>
      </c>
      <c r="U15" s="116">
        <v>1494643</v>
      </c>
      <c r="V15" s="148">
        <f>U15/U29*100</f>
        <v>0.97857335625553321</v>
      </c>
      <c r="W15" s="149">
        <v>1</v>
      </c>
      <c r="X15" s="152">
        <f t="shared" si="2"/>
        <v>684.06279319892906</v>
      </c>
    </row>
    <row r="16" spans="1:24" s="157" customFormat="1" x14ac:dyDescent="0.15">
      <c r="A16" s="37"/>
      <c r="B16" s="37"/>
      <c r="C16" s="153" t="s">
        <v>224</v>
      </c>
      <c r="D16" s="154"/>
      <c r="E16" s="116">
        <v>40210766</v>
      </c>
      <c r="F16" s="148">
        <f>E16/E29*100</f>
        <v>25.174875339472436</v>
      </c>
      <c r="G16" s="149">
        <v>27</v>
      </c>
      <c r="H16" s="150">
        <v>100</v>
      </c>
      <c r="I16" s="116">
        <v>43338002</v>
      </c>
      <c r="J16" s="148">
        <f>I16/I29*100</f>
        <v>30.029347036899807</v>
      </c>
      <c r="K16" s="149">
        <v>23.2</v>
      </c>
      <c r="L16" s="151">
        <f t="shared" si="0"/>
        <v>107.77711123433957</v>
      </c>
      <c r="M16" s="116">
        <v>44019538</v>
      </c>
      <c r="N16" s="148">
        <f>M16/M29*100</f>
        <v>31.044183261844456</v>
      </c>
      <c r="O16" s="149">
        <v>24.4</v>
      </c>
      <c r="P16" s="151">
        <f t="shared" si="1"/>
        <v>109.47202050316574</v>
      </c>
      <c r="Q16" s="116">
        <v>46569878</v>
      </c>
      <c r="R16" s="148">
        <f>Q16/Q29*100</f>
        <v>31.513928915623367</v>
      </c>
      <c r="S16" s="149">
        <v>24.8</v>
      </c>
      <c r="T16" s="150">
        <f t="shared" si="3"/>
        <v>115.81445128401681</v>
      </c>
      <c r="U16" s="116">
        <v>47814061</v>
      </c>
      <c r="V16" s="148">
        <f>U16/U29*100</f>
        <v>31.30484413266365</v>
      </c>
      <c r="W16" s="149">
        <v>25</v>
      </c>
      <c r="X16" s="152">
        <f t="shared" si="2"/>
        <v>118.90860522279034</v>
      </c>
    </row>
    <row r="17" spans="1:24" s="157" customFormat="1" x14ac:dyDescent="0.15">
      <c r="A17" s="37"/>
      <c r="B17" s="37"/>
      <c r="C17" s="153" t="s">
        <v>61</v>
      </c>
      <c r="D17" s="154"/>
      <c r="E17" s="116">
        <v>23708</v>
      </c>
      <c r="F17" s="148">
        <f>E17/E29*100</f>
        <v>1.4842938941979186E-2</v>
      </c>
      <c r="G17" s="161">
        <v>0</v>
      </c>
      <c r="H17" s="150">
        <v>100</v>
      </c>
      <c r="I17" s="116">
        <v>24020</v>
      </c>
      <c r="J17" s="148">
        <f>I17/I29*100</f>
        <v>1.6643704890371581E-2</v>
      </c>
      <c r="K17" s="161">
        <v>0</v>
      </c>
      <c r="L17" s="151">
        <f t="shared" si="0"/>
        <v>101.31601147292054</v>
      </c>
      <c r="M17" s="116">
        <v>23281</v>
      </c>
      <c r="N17" s="148">
        <f>M17/M29*100</f>
        <v>1.6418610084435705E-2</v>
      </c>
      <c r="O17" s="161">
        <v>0</v>
      </c>
      <c r="P17" s="151">
        <f t="shared" si="1"/>
        <v>98.198920195714521</v>
      </c>
      <c r="Q17" s="116">
        <v>22745</v>
      </c>
      <c r="R17" s="162">
        <f>Q17/Q29*100</f>
        <v>1.5391586664363896E-2</v>
      </c>
      <c r="S17" s="161">
        <v>0</v>
      </c>
      <c r="T17" s="150">
        <f t="shared" si="3"/>
        <v>95.938079973004903</v>
      </c>
      <c r="U17" s="116">
        <v>23241</v>
      </c>
      <c r="V17" s="162">
        <f>U17/U29*100</f>
        <v>1.5216358269322404E-2</v>
      </c>
      <c r="W17" s="161">
        <v>0</v>
      </c>
      <c r="X17" s="152">
        <f t="shared" si="2"/>
        <v>98.030200776109339</v>
      </c>
    </row>
    <row r="18" spans="1:24" s="157" customFormat="1" x14ac:dyDescent="0.15">
      <c r="A18" s="37"/>
      <c r="B18" s="37"/>
      <c r="C18" s="153" t="s">
        <v>200</v>
      </c>
      <c r="D18" s="154"/>
      <c r="E18" s="112">
        <v>1187900</v>
      </c>
      <c r="F18" s="148">
        <f>E18/E29*100</f>
        <v>0.74371212962616307</v>
      </c>
      <c r="G18" s="155">
        <v>1</v>
      </c>
      <c r="H18" s="150">
        <v>100</v>
      </c>
      <c r="I18" s="112">
        <v>1237363</v>
      </c>
      <c r="J18" s="148">
        <f>I18/I29*100</f>
        <v>0.85738154097688801</v>
      </c>
      <c r="K18" s="155">
        <v>0.7</v>
      </c>
      <c r="L18" s="151">
        <f t="shared" si="0"/>
        <v>104.16390268541123</v>
      </c>
      <c r="M18" s="112">
        <v>1206096</v>
      </c>
      <c r="N18" s="148">
        <f>M18/M29*100</f>
        <v>0.85058287652581777</v>
      </c>
      <c r="O18" s="155">
        <v>0.8</v>
      </c>
      <c r="P18" s="151">
        <f t="shared" si="1"/>
        <v>101.53177876925668</v>
      </c>
      <c r="Q18" s="112">
        <v>1271953</v>
      </c>
      <c r="R18" s="156">
        <f>Q18/Q29*100</f>
        <v>0.86073312079567588</v>
      </c>
      <c r="S18" s="155">
        <v>0.7</v>
      </c>
      <c r="T18" s="150">
        <f t="shared" si="3"/>
        <v>107.07576395319471</v>
      </c>
      <c r="U18" s="112">
        <v>1107321</v>
      </c>
      <c r="V18" s="156">
        <f>U18/U29*100</f>
        <v>0.72498571727311023</v>
      </c>
      <c r="W18" s="155">
        <v>0.7</v>
      </c>
      <c r="X18" s="152">
        <f t="shared" si="2"/>
        <v>93.216684906136877</v>
      </c>
    </row>
    <row r="19" spans="1:24" s="157" customFormat="1" x14ac:dyDescent="0.15">
      <c r="A19" s="37"/>
      <c r="B19" s="37"/>
      <c r="C19" s="153" t="s">
        <v>44</v>
      </c>
      <c r="D19" s="154"/>
      <c r="E19" s="110">
        <v>2086914</v>
      </c>
      <c r="F19" s="148">
        <f>E19/E29*100</f>
        <v>1.306560531430806</v>
      </c>
      <c r="G19" s="149">
        <v>2.2000000000000002</v>
      </c>
      <c r="H19" s="150">
        <v>100</v>
      </c>
      <c r="I19" s="110">
        <v>2153046</v>
      </c>
      <c r="J19" s="148">
        <f>I19/I29*100</f>
        <v>1.4918677035551613</v>
      </c>
      <c r="K19" s="149">
        <v>1.7</v>
      </c>
      <c r="L19" s="151">
        <f t="shared" si="0"/>
        <v>103.1688895661249</v>
      </c>
      <c r="M19" s="110">
        <v>2342510</v>
      </c>
      <c r="N19" s="148">
        <f>M19/M29*100</f>
        <v>1.6520234658687978</v>
      </c>
      <c r="O19" s="149">
        <v>1.9</v>
      </c>
      <c r="P19" s="151">
        <f t="shared" si="1"/>
        <v>112.24755787732508</v>
      </c>
      <c r="Q19" s="110">
        <v>2322348</v>
      </c>
      <c r="R19" s="148">
        <f>Q19/Q29*100</f>
        <v>1.5715375030473582</v>
      </c>
      <c r="S19" s="149">
        <v>1.9</v>
      </c>
      <c r="T19" s="150">
        <f t="shared" si="3"/>
        <v>111.28144235938808</v>
      </c>
      <c r="U19" s="110">
        <v>2276110</v>
      </c>
      <c r="V19" s="148">
        <f>U19/U29*100</f>
        <v>1.4902157919361223</v>
      </c>
      <c r="W19" s="149">
        <v>1.8</v>
      </c>
      <c r="X19" s="152">
        <f t="shared" si="2"/>
        <v>109.06582638287922</v>
      </c>
    </row>
    <row r="20" spans="1:24" s="157" customFormat="1" x14ac:dyDescent="0.15">
      <c r="A20" s="37"/>
      <c r="B20" s="37"/>
      <c r="C20" s="153" t="s">
        <v>251</v>
      </c>
      <c r="D20" s="154"/>
      <c r="E20" s="112">
        <v>511256</v>
      </c>
      <c r="F20" s="148">
        <f>E20/E29*100</f>
        <v>0.32008358325124475</v>
      </c>
      <c r="G20" s="149">
        <v>0.4</v>
      </c>
      <c r="H20" s="150">
        <v>100</v>
      </c>
      <c r="I20" s="112">
        <v>511042</v>
      </c>
      <c r="J20" s="148">
        <f>I20/I29*100</f>
        <v>0.3541062545622512</v>
      </c>
      <c r="K20" s="149">
        <v>0.3</v>
      </c>
      <c r="L20" s="151">
        <f t="shared" si="0"/>
        <v>99.958142300530454</v>
      </c>
      <c r="M20" s="112">
        <v>508032</v>
      </c>
      <c r="N20" s="148">
        <f>M20/M29*100</f>
        <v>0.35828269053803702</v>
      </c>
      <c r="O20" s="149">
        <v>0.3</v>
      </c>
      <c r="P20" s="151">
        <f t="shared" si="1"/>
        <v>99.369396153785971</v>
      </c>
      <c r="Q20" s="112">
        <v>508794</v>
      </c>
      <c r="R20" s="148">
        <f>Q20/Q29*100</f>
        <v>0.3443019101036871</v>
      </c>
      <c r="S20" s="149">
        <v>0.3</v>
      </c>
      <c r="T20" s="150">
        <f t="shared" si="3"/>
        <v>99.518440859373783</v>
      </c>
      <c r="U20" s="112">
        <v>509881</v>
      </c>
      <c r="V20" s="148">
        <f>U20/U29*100</f>
        <v>0.33382952414785838</v>
      </c>
      <c r="W20" s="149">
        <v>0.3</v>
      </c>
      <c r="X20" s="152">
        <f t="shared" si="2"/>
        <v>99.731054501071867</v>
      </c>
    </row>
    <row r="21" spans="1:24" s="157" customFormat="1" x14ac:dyDescent="0.15">
      <c r="A21" s="37"/>
      <c r="B21" s="37"/>
      <c r="C21" s="153" t="s">
        <v>22</v>
      </c>
      <c r="D21" s="154"/>
      <c r="E21" s="116">
        <v>54907687</v>
      </c>
      <c r="F21" s="148">
        <f>E21/E29*100</f>
        <v>34.376220920630345</v>
      </c>
      <c r="G21" s="161">
        <v>17.2</v>
      </c>
      <c r="H21" s="150">
        <v>100</v>
      </c>
      <c r="I21" s="116">
        <v>34289452</v>
      </c>
      <c r="J21" s="148">
        <f>I21/I29*100</f>
        <v>23.75951373607667</v>
      </c>
      <c r="K21" s="161">
        <v>24.1</v>
      </c>
      <c r="L21" s="151">
        <f t="shared" si="0"/>
        <v>62.449274179041637</v>
      </c>
      <c r="M21" s="116">
        <v>32231963</v>
      </c>
      <c r="N21" s="148">
        <f>M21/M29*100</f>
        <v>22.731155566898266</v>
      </c>
      <c r="O21" s="161">
        <v>20.6</v>
      </c>
      <c r="P21" s="151">
        <f t="shared" si="1"/>
        <v>58.702095755736352</v>
      </c>
      <c r="Q21" s="116">
        <v>26967584</v>
      </c>
      <c r="R21" s="162">
        <f>Q21/Q29*100</f>
        <v>18.249017641877913</v>
      </c>
      <c r="S21" s="161">
        <v>16.899999999999999</v>
      </c>
      <c r="T21" s="150">
        <f t="shared" si="3"/>
        <v>49.11440542013726</v>
      </c>
      <c r="U21" s="116">
        <v>26857392</v>
      </c>
      <c r="V21" s="162">
        <f>U21/U29*100</f>
        <v>17.584084112199708</v>
      </c>
      <c r="W21" s="161">
        <v>16.399999999999999</v>
      </c>
      <c r="X21" s="152">
        <f t="shared" si="2"/>
        <v>48.913719494321441</v>
      </c>
    </row>
    <row r="22" spans="1:24" s="157" customFormat="1" x14ac:dyDescent="0.15">
      <c r="A22" s="37"/>
      <c r="B22" s="37"/>
      <c r="C22" s="153" t="s">
        <v>23</v>
      </c>
      <c r="D22" s="154"/>
      <c r="E22" s="112">
        <v>11823916</v>
      </c>
      <c r="F22" s="148">
        <f>E22/E29*100</f>
        <v>7.4026346905302329</v>
      </c>
      <c r="G22" s="155">
        <v>7.7</v>
      </c>
      <c r="H22" s="150">
        <v>100</v>
      </c>
      <c r="I22" s="112">
        <v>9899911</v>
      </c>
      <c r="J22" s="148">
        <f>I22/I29*100</f>
        <v>6.8597500884655886</v>
      </c>
      <c r="K22" s="155">
        <v>7.8</v>
      </c>
      <c r="L22" s="151">
        <f t="shared" si="0"/>
        <v>83.727852938062142</v>
      </c>
      <c r="M22" s="112">
        <v>12162665</v>
      </c>
      <c r="N22" s="148">
        <f>M22/M29*100</f>
        <v>8.5775548396809924</v>
      </c>
      <c r="O22" s="155">
        <v>8.6999999999999993</v>
      </c>
      <c r="P22" s="151">
        <f t="shared" si="1"/>
        <v>102.8649476197226</v>
      </c>
      <c r="Q22" s="112">
        <v>14995695</v>
      </c>
      <c r="R22" s="156">
        <f>Q22/Q29*100</f>
        <v>10.147616583199312</v>
      </c>
      <c r="S22" s="155">
        <v>10.5</v>
      </c>
      <c r="T22" s="150">
        <f t="shared" si="3"/>
        <v>126.82511445446669</v>
      </c>
      <c r="U22" s="112">
        <v>16425202</v>
      </c>
      <c r="V22" s="156">
        <f>U22/U29*100</f>
        <v>10.753915850350282</v>
      </c>
      <c r="W22" s="155">
        <v>10.8</v>
      </c>
      <c r="X22" s="152">
        <f t="shared" si="2"/>
        <v>138.91507686624297</v>
      </c>
    </row>
    <row r="23" spans="1:24" s="157" customFormat="1" x14ac:dyDescent="0.15">
      <c r="A23" s="37"/>
      <c r="B23" s="37"/>
      <c r="C23" s="153" t="s">
        <v>24</v>
      </c>
      <c r="D23" s="154"/>
      <c r="E23" s="110">
        <v>749125</v>
      </c>
      <c r="F23" s="148">
        <f>E23/E29*100</f>
        <v>0.4690069442766221</v>
      </c>
      <c r="G23" s="149">
        <v>0.6</v>
      </c>
      <c r="H23" s="150">
        <v>100</v>
      </c>
      <c r="I23" s="110">
        <v>1952274</v>
      </c>
      <c r="J23" s="148">
        <f>I23/I29*100</f>
        <v>1.3527507211134593</v>
      </c>
      <c r="K23" s="149">
        <v>0.5</v>
      </c>
      <c r="L23" s="151">
        <f t="shared" si="0"/>
        <v>260.60724178207909</v>
      </c>
      <c r="M23" s="110">
        <v>322669</v>
      </c>
      <c r="N23" s="148">
        <f>M23/M29*100</f>
        <v>0.22755794413190089</v>
      </c>
      <c r="O23" s="149">
        <v>0.5</v>
      </c>
      <c r="P23" s="151">
        <f t="shared" si="1"/>
        <v>43.072784915735021</v>
      </c>
      <c r="Q23" s="110">
        <v>2044681</v>
      </c>
      <c r="R23" s="148">
        <f>Q23/Q29*100</f>
        <v>1.3836396927886672</v>
      </c>
      <c r="S23" s="149">
        <v>0.7</v>
      </c>
      <c r="T23" s="150">
        <f t="shared" si="3"/>
        <v>272.94256632738194</v>
      </c>
      <c r="U23" s="110">
        <v>430812</v>
      </c>
      <c r="V23" s="148">
        <f>U23/U29*100</f>
        <v>0.28206143189722144</v>
      </c>
      <c r="W23" s="149">
        <v>0.5</v>
      </c>
      <c r="X23" s="152">
        <f t="shared" si="2"/>
        <v>57.508693475721671</v>
      </c>
    </row>
    <row r="24" spans="1:24" s="157" customFormat="1" x14ac:dyDescent="0.15">
      <c r="A24" s="37"/>
      <c r="B24" s="37"/>
      <c r="C24" s="153" t="s">
        <v>25</v>
      </c>
      <c r="D24" s="154"/>
      <c r="E24" s="112">
        <v>822671</v>
      </c>
      <c r="F24" s="148">
        <f>E24/E29*100</f>
        <v>0.51505210993491468</v>
      </c>
      <c r="G24" s="149">
        <v>0.1</v>
      </c>
      <c r="H24" s="150">
        <v>100</v>
      </c>
      <c r="I24" s="112">
        <v>1088642</v>
      </c>
      <c r="J24" s="148">
        <f>I24/I29*100</f>
        <v>0.75433123144312653</v>
      </c>
      <c r="K24" s="149">
        <v>0.1</v>
      </c>
      <c r="L24" s="151">
        <f t="shared" si="0"/>
        <v>132.33017816356721</v>
      </c>
      <c r="M24" s="112">
        <v>1178315</v>
      </c>
      <c r="N24" s="148">
        <f>M24/M29*100</f>
        <v>0.83099070235994399</v>
      </c>
      <c r="O24" s="149">
        <v>0.2</v>
      </c>
      <c r="P24" s="151">
        <f t="shared" si="1"/>
        <v>143.2304043779348</v>
      </c>
      <c r="Q24" s="112">
        <v>1217994</v>
      </c>
      <c r="R24" s="148">
        <f>Q24/Q29*100</f>
        <v>0.82421895835019732</v>
      </c>
      <c r="S24" s="149">
        <v>0.2</v>
      </c>
      <c r="T24" s="150">
        <f t="shared" si="3"/>
        <v>148.0535961520462</v>
      </c>
      <c r="U24" s="112">
        <v>1161325</v>
      </c>
      <c r="V24" s="148">
        <f>U24/U29*100</f>
        <v>0.76034324113079654</v>
      </c>
      <c r="W24" s="149">
        <v>0.3</v>
      </c>
      <c r="X24" s="152">
        <f t="shared" si="2"/>
        <v>141.16518024824018</v>
      </c>
    </row>
    <row r="25" spans="1:24" s="157" customFormat="1" x14ac:dyDescent="0.15">
      <c r="A25" s="37"/>
      <c r="B25" s="37"/>
      <c r="C25" s="153" t="s">
        <v>28</v>
      </c>
      <c r="D25" s="154"/>
      <c r="E25" s="110">
        <v>3852892</v>
      </c>
      <c r="F25" s="148">
        <f>E25/E29*100</f>
        <v>2.4121916950413391</v>
      </c>
      <c r="G25" s="149">
        <v>3.7</v>
      </c>
      <c r="H25" s="150">
        <v>100</v>
      </c>
      <c r="I25" s="110">
        <v>5670101</v>
      </c>
      <c r="J25" s="148">
        <f>I25/I29*100</f>
        <v>3.9288712632223479</v>
      </c>
      <c r="K25" s="149">
        <v>3.9</v>
      </c>
      <c r="L25" s="151">
        <f t="shared" si="0"/>
        <v>147.1648050347635</v>
      </c>
      <c r="M25" s="110">
        <v>3213765</v>
      </c>
      <c r="N25" s="148">
        <f>M25/M29*100</f>
        <v>2.2664642600406562</v>
      </c>
      <c r="O25" s="149">
        <v>3</v>
      </c>
      <c r="P25" s="151">
        <f t="shared" si="1"/>
        <v>83.411759270698482</v>
      </c>
      <c r="Q25" s="110">
        <v>5974034</v>
      </c>
      <c r="R25" s="148">
        <f>Q25/Q29*100</f>
        <v>4.0426406703388214</v>
      </c>
      <c r="S25" s="149">
        <v>3.9</v>
      </c>
      <c r="T25" s="150">
        <f t="shared" si="3"/>
        <v>155.05324312230917</v>
      </c>
      <c r="U25" s="110">
        <v>7059512</v>
      </c>
      <c r="V25" s="148">
        <f>U25/U29*100</f>
        <v>4.6220069617736215</v>
      </c>
      <c r="W25" s="149">
        <v>3.9</v>
      </c>
      <c r="X25" s="152">
        <f t="shared" si="2"/>
        <v>183.22631415570433</v>
      </c>
    </row>
    <row r="26" spans="1:24" s="157" customFormat="1" x14ac:dyDescent="0.15">
      <c r="A26" s="37"/>
      <c r="B26" s="37"/>
      <c r="C26" s="153" t="s">
        <v>26</v>
      </c>
      <c r="D26" s="154"/>
      <c r="E26" s="112">
        <v>4021319</v>
      </c>
      <c r="F26" s="148">
        <f>E26/E29*100</f>
        <v>2.5176392940450816</v>
      </c>
      <c r="G26" s="149">
        <v>3</v>
      </c>
      <c r="H26" s="150">
        <v>100</v>
      </c>
      <c r="I26" s="112">
        <v>5050903</v>
      </c>
      <c r="J26" s="148">
        <f>I26/I29*100</f>
        <v>3.4998226045750411</v>
      </c>
      <c r="K26" s="149">
        <v>3.7</v>
      </c>
      <c r="L26" s="151">
        <f t="shared" si="0"/>
        <v>125.60314165576021</v>
      </c>
      <c r="M26" s="112">
        <v>4862091</v>
      </c>
      <c r="N26" s="148">
        <f>M26/M29*100</f>
        <v>3.4289238573963354</v>
      </c>
      <c r="O26" s="149">
        <v>4.5999999999999996</v>
      </c>
      <c r="P26" s="151">
        <f t="shared" si="1"/>
        <v>120.90786629958976</v>
      </c>
      <c r="Q26" s="112">
        <v>4050693</v>
      </c>
      <c r="R26" s="148">
        <f>Q26/Q29*100</f>
        <v>2.7411119964929513</v>
      </c>
      <c r="S26" s="149">
        <v>3.8</v>
      </c>
      <c r="T26" s="150">
        <f t="shared" si="3"/>
        <v>100.73045684761641</v>
      </c>
      <c r="U26" s="112">
        <v>3089122</v>
      </c>
      <c r="V26" s="148">
        <f>U26/U29*100</f>
        <v>2.0225113846067626</v>
      </c>
      <c r="W26" s="149">
        <v>3.6</v>
      </c>
      <c r="X26" s="152">
        <f t="shared" si="2"/>
        <v>76.818625928457806</v>
      </c>
    </row>
    <row r="27" spans="1:24" s="157" customFormat="1" x14ac:dyDescent="0.15">
      <c r="A27" s="37"/>
      <c r="B27" s="37"/>
      <c r="C27" s="153" t="s">
        <v>27</v>
      </c>
      <c r="D27" s="154"/>
      <c r="E27" s="110">
        <v>1837187</v>
      </c>
      <c r="F27" s="148">
        <f>E27/E29*100</f>
        <v>1.1502131966423956</v>
      </c>
      <c r="G27" s="149">
        <v>1.9</v>
      </c>
      <c r="H27" s="150">
        <v>100</v>
      </c>
      <c r="I27" s="110">
        <v>1823269</v>
      </c>
      <c r="J27" s="148">
        <f>I27/I29*100</f>
        <v>1.2633618306312615</v>
      </c>
      <c r="K27" s="149">
        <v>1.6</v>
      </c>
      <c r="L27" s="151">
        <f t="shared" si="0"/>
        <v>99.242428778344276</v>
      </c>
      <c r="M27" s="110">
        <v>1876587</v>
      </c>
      <c r="N27" s="148">
        <f>M27/M29*100</f>
        <v>1.3234375775319336</v>
      </c>
      <c r="O27" s="149">
        <v>1.8</v>
      </c>
      <c r="P27" s="151">
        <f t="shared" si="1"/>
        <v>102.1445829956341</v>
      </c>
      <c r="Q27" s="110">
        <v>2092122</v>
      </c>
      <c r="R27" s="148">
        <f>Q27/Q29*100</f>
        <v>1.4157431116914627</v>
      </c>
      <c r="S27" s="149">
        <v>1.8</v>
      </c>
      <c r="T27" s="150">
        <f t="shared" si="3"/>
        <v>113.876377309441</v>
      </c>
      <c r="U27" s="110">
        <v>2236212</v>
      </c>
      <c r="V27" s="148">
        <f>U27/U29*100</f>
        <v>1.4640937549226793</v>
      </c>
      <c r="W27" s="149">
        <v>2</v>
      </c>
      <c r="X27" s="152">
        <f t="shared" si="2"/>
        <v>121.71934593484495</v>
      </c>
    </row>
    <row r="28" spans="1:24" s="157" customFormat="1" ht="14.25" thickBot="1" x14ac:dyDescent="0.2">
      <c r="A28" s="37"/>
      <c r="B28" s="37"/>
      <c r="C28" s="163" t="s">
        <v>45</v>
      </c>
      <c r="D28" s="164"/>
      <c r="E28" s="168">
        <v>3670000</v>
      </c>
      <c r="F28" s="166">
        <f>E28/E29*100</f>
        <v>2.2976879499351952</v>
      </c>
      <c r="G28" s="166">
        <v>1.1000000000000001</v>
      </c>
      <c r="H28" s="167">
        <v>100</v>
      </c>
      <c r="I28" s="168">
        <v>1948000</v>
      </c>
      <c r="J28" s="166">
        <f>I28/I29*100</f>
        <v>1.3497892225830075</v>
      </c>
      <c r="K28" s="155">
        <v>0.9</v>
      </c>
      <c r="L28" s="169">
        <f t="shared" si="0"/>
        <v>53.079019073569476</v>
      </c>
      <c r="M28" s="168">
        <v>1096000</v>
      </c>
      <c r="N28" s="166">
        <f>M28/M29*100</f>
        <v>0.77293916294581566</v>
      </c>
      <c r="O28" s="155">
        <v>0.7</v>
      </c>
      <c r="P28" s="169">
        <f t="shared" si="1"/>
        <v>29.863760217983653</v>
      </c>
      <c r="Q28" s="168">
        <v>1746100</v>
      </c>
      <c r="R28" s="156">
        <f>Q28/Q29*100</f>
        <v>1.1815893372013979</v>
      </c>
      <c r="S28" s="155">
        <v>2</v>
      </c>
      <c r="T28" s="170">
        <f t="shared" si="3"/>
        <v>47.577656675749317</v>
      </c>
      <c r="U28" s="168">
        <v>2944000</v>
      </c>
      <c r="V28" s="162">
        <f>U28/U29*100</f>
        <v>1.9274970416455899</v>
      </c>
      <c r="W28" s="155">
        <v>1</v>
      </c>
      <c r="X28" s="171">
        <f t="shared" si="2"/>
        <v>80.217983651226149</v>
      </c>
    </row>
    <row r="29" spans="1:24" s="157" customFormat="1" ht="15" thickTop="1" thickBot="1" x14ac:dyDescent="0.2">
      <c r="A29" s="37"/>
      <c r="B29" s="37"/>
      <c r="C29" s="1014" t="s">
        <v>225</v>
      </c>
      <c r="D29" s="1015"/>
      <c r="E29" s="174">
        <v>159725780</v>
      </c>
      <c r="F29" s="172">
        <v>100</v>
      </c>
      <c r="G29" s="172">
        <f>SUM(G7:G28)</f>
        <v>100</v>
      </c>
      <c r="H29" s="173">
        <v>100</v>
      </c>
      <c r="I29" s="178">
        <f>SUM(I7:I28)</f>
        <v>144318829</v>
      </c>
      <c r="J29" s="172">
        <v>99.999999999999986</v>
      </c>
      <c r="K29" s="172">
        <v>100</v>
      </c>
      <c r="L29" s="173">
        <f>I29/E29*100</f>
        <v>90.354123798925883</v>
      </c>
      <c r="M29" s="178">
        <f>SUM(M7:M28)</f>
        <v>141796412</v>
      </c>
      <c r="N29" s="176">
        <f>SUM(N7:N28)</f>
        <v>99.928384647701819</v>
      </c>
      <c r="O29" s="172">
        <v>100</v>
      </c>
      <c r="P29" s="177">
        <f t="shared" si="1"/>
        <v>88.774906593037144</v>
      </c>
      <c r="Q29" s="178">
        <v>147775538</v>
      </c>
      <c r="R29" s="172">
        <f>SUM(R7:R28)</f>
        <v>100.00000000000001</v>
      </c>
      <c r="S29" s="172">
        <v>100</v>
      </c>
      <c r="T29" s="173">
        <f t="shared" si="3"/>
        <v>92.518276010297157</v>
      </c>
      <c r="U29" s="178">
        <f>SUM(U7:U28)</f>
        <v>152736940</v>
      </c>
      <c r="V29" s="172">
        <f>SUM(V7:V28)</f>
        <v>100</v>
      </c>
      <c r="W29" s="172">
        <v>100</v>
      </c>
      <c r="X29" s="179">
        <f t="shared" si="2"/>
        <v>95.624475898630763</v>
      </c>
    </row>
    <row r="30" spans="1:24" ht="14.25" thickBot="1" x14ac:dyDescent="0.2">
      <c r="C30" s="11"/>
      <c r="D30" s="11"/>
      <c r="E30" s="11"/>
      <c r="F30" s="31"/>
      <c r="G30" s="32"/>
      <c r="H30" s="19"/>
      <c r="I30" s="11"/>
      <c r="J30" s="20"/>
      <c r="K30" s="20"/>
      <c r="L30" s="19"/>
      <c r="M30" s="11"/>
      <c r="N30" s="20"/>
      <c r="O30" s="20"/>
      <c r="P30" s="19"/>
      <c r="Q30" s="6"/>
      <c r="R30" s="1016"/>
      <c r="S30" s="1016"/>
      <c r="T30" s="1016"/>
      <c r="U30" s="846"/>
      <c r="V30" s="1017" t="s">
        <v>223</v>
      </c>
      <c r="W30" s="1017"/>
      <c r="X30" s="1017"/>
    </row>
    <row r="31" spans="1:24" s="157" customFormat="1" x14ac:dyDescent="0.15">
      <c r="A31" s="37"/>
      <c r="B31" s="37"/>
      <c r="C31" s="1018" t="s">
        <v>42</v>
      </c>
      <c r="D31" s="1019"/>
      <c r="E31" s="1008" t="s">
        <v>307</v>
      </c>
      <c r="F31" s="1007"/>
      <c r="G31" s="1007"/>
      <c r="H31" s="1009"/>
      <c r="I31" s="1008" t="s">
        <v>388</v>
      </c>
      <c r="J31" s="1007"/>
      <c r="K31" s="1007"/>
      <c r="L31" s="1009"/>
      <c r="M31" s="1006" t="s">
        <v>333</v>
      </c>
      <c r="N31" s="1007"/>
      <c r="O31" s="1007"/>
      <c r="P31" s="1007"/>
      <c r="Q31" s="1008" t="s">
        <v>358</v>
      </c>
      <c r="R31" s="1007"/>
      <c r="S31" s="1007"/>
      <c r="T31" s="1010"/>
      <c r="U31" s="1008" t="s">
        <v>376</v>
      </c>
      <c r="V31" s="1007"/>
      <c r="W31" s="1007"/>
      <c r="X31" s="1010"/>
    </row>
    <row r="32" spans="1:24" s="157" customFormat="1" x14ac:dyDescent="0.15">
      <c r="A32" s="37"/>
      <c r="B32" s="37"/>
      <c r="C32" s="1020"/>
      <c r="D32" s="1021"/>
      <c r="E32" s="180"/>
      <c r="F32" s="181"/>
      <c r="G32" s="182" t="s">
        <v>60</v>
      </c>
      <c r="H32" s="170"/>
      <c r="I32" s="180"/>
      <c r="J32" s="183"/>
      <c r="K32" s="182" t="s">
        <v>60</v>
      </c>
      <c r="L32" s="180"/>
      <c r="M32" s="180"/>
      <c r="N32" s="183"/>
      <c r="O32" s="182" t="s">
        <v>60</v>
      </c>
      <c r="P32" s="180"/>
      <c r="Q32" s="180"/>
      <c r="R32" s="184"/>
      <c r="S32" s="182" t="s">
        <v>60</v>
      </c>
      <c r="T32" s="180"/>
      <c r="U32" s="183"/>
      <c r="V32" s="184"/>
      <c r="W32" s="185" t="s">
        <v>60</v>
      </c>
      <c r="X32" s="186"/>
    </row>
    <row r="33" spans="1:24" s="157" customFormat="1" ht="14.25" thickBot="1" x14ac:dyDescent="0.2">
      <c r="A33" s="37"/>
      <c r="B33" s="37"/>
      <c r="C33" s="1022"/>
      <c r="D33" s="1023"/>
      <c r="E33" s="187" t="s">
        <v>1</v>
      </c>
      <c r="F33" s="188" t="s">
        <v>10</v>
      </c>
      <c r="G33" s="189" t="s">
        <v>262</v>
      </c>
      <c r="H33" s="190" t="s">
        <v>2</v>
      </c>
      <c r="I33" s="191" t="s">
        <v>188</v>
      </c>
      <c r="J33" s="192" t="s">
        <v>189</v>
      </c>
      <c r="K33" s="189" t="s">
        <v>262</v>
      </c>
      <c r="L33" s="191" t="s">
        <v>74</v>
      </c>
      <c r="M33" s="191" t="s">
        <v>188</v>
      </c>
      <c r="N33" s="187" t="s">
        <v>189</v>
      </c>
      <c r="O33" s="189" t="s">
        <v>262</v>
      </c>
      <c r="P33" s="191" t="s">
        <v>74</v>
      </c>
      <c r="Q33" s="191" t="s">
        <v>188</v>
      </c>
      <c r="R33" s="187" t="s">
        <v>189</v>
      </c>
      <c r="S33" s="189" t="s">
        <v>10</v>
      </c>
      <c r="T33" s="187" t="s">
        <v>74</v>
      </c>
      <c r="U33" s="192" t="s">
        <v>188</v>
      </c>
      <c r="V33" s="187" t="s">
        <v>189</v>
      </c>
      <c r="W33" s="187" t="s">
        <v>189</v>
      </c>
      <c r="X33" s="193" t="s">
        <v>74</v>
      </c>
    </row>
    <row r="34" spans="1:24" s="157" customFormat="1" ht="14.25" customHeight="1" thickTop="1" x14ac:dyDescent="0.15">
      <c r="A34" s="37"/>
      <c r="B34" s="37"/>
      <c r="C34" s="1011" t="s">
        <v>62</v>
      </c>
      <c r="D34" s="194" t="s">
        <v>47</v>
      </c>
      <c r="E34" s="105">
        <v>18801596</v>
      </c>
      <c r="F34" s="142">
        <f>E34/E50*100</f>
        <v>12.234658238900039</v>
      </c>
      <c r="G34" s="161">
        <v>15.4</v>
      </c>
      <c r="H34" s="144">
        <v>100</v>
      </c>
      <c r="I34" s="105">
        <v>18706756</v>
      </c>
      <c r="J34" s="142">
        <f>I34/I50*100</f>
        <v>13.414020913066244</v>
      </c>
      <c r="K34" s="161">
        <v>13.9</v>
      </c>
      <c r="L34" s="144">
        <f>I34/E34*100</f>
        <v>99.495574737378675</v>
      </c>
      <c r="M34" s="105">
        <v>18151967</v>
      </c>
      <c r="N34" s="162">
        <f>M34/M50*100</f>
        <v>13.362192787523966</v>
      </c>
      <c r="O34" s="161">
        <v>13.7</v>
      </c>
      <c r="P34" s="144">
        <f>M34/E34*100</f>
        <v>96.544819918479263</v>
      </c>
      <c r="Q34" s="105">
        <v>18044619</v>
      </c>
      <c r="R34" s="148">
        <f>Q34/Q50*100</f>
        <v>12.717650856724719</v>
      </c>
      <c r="S34" s="161">
        <v>12.9</v>
      </c>
      <c r="T34" s="146">
        <f>Q34/E34*100</f>
        <v>95.973868388619778</v>
      </c>
      <c r="U34" s="105">
        <v>20417732</v>
      </c>
      <c r="V34" s="148">
        <f>U34/U50*100</f>
        <v>13.940417512996461</v>
      </c>
      <c r="W34" s="161">
        <v>14.1</v>
      </c>
      <c r="X34" s="147">
        <f>U34/E34*100</f>
        <v>108.59573836178589</v>
      </c>
    </row>
    <row r="35" spans="1:24" s="157" customFormat="1" x14ac:dyDescent="0.15">
      <c r="A35" s="37"/>
      <c r="B35" s="37"/>
      <c r="C35" s="1011"/>
      <c r="D35" s="195" t="s">
        <v>48</v>
      </c>
      <c r="E35" s="112">
        <v>42144087</v>
      </c>
      <c r="F35" s="148">
        <f>E35/E50*100</f>
        <v>27.424187884659894</v>
      </c>
      <c r="G35" s="149">
        <v>31.3</v>
      </c>
      <c r="H35" s="150">
        <v>100</v>
      </c>
      <c r="I35" s="112">
        <v>47843423</v>
      </c>
      <c r="J35" s="148">
        <f>I35/I50*100</f>
        <v>34.306999924234567</v>
      </c>
      <c r="K35" s="149">
        <v>33.200000000000003</v>
      </c>
      <c r="L35" s="150">
        <f>I35/E35*100</f>
        <v>113.52345347996268</v>
      </c>
      <c r="M35" s="112">
        <v>45441425</v>
      </c>
      <c r="N35" s="148">
        <f>M35/M50*100</f>
        <v>33.450759435041455</v>
      </c>
      <c r="O35" s="149">
        <v>31.4</v>
      </c>
      <c r="P35" s="150">
        <f>M35/E35*100</f>
        <v>107.82396353728106</v>
      </c>
      <c r="Q35" s="112">
        <v>46085590</v>
      </c>
      <c r="R35" s="148">
        <f>Q35/Q50*100</f>
        <v>32.480621682628168</v>
      </c>
      <c r="S35" s="149">
        <v>31.7</v>
      </c>
      <c r="T35" s="150">
        <f t="shared" ref="T35:T50" si="4">Q35/E35*100</f>
        <v>109.35244605014222</v>
      </c>
      <c r="U35" s="112">
        <v>47447983</v>
      </c>
      <c r="V35" s="148">
        <f>U35/U50*100</f>
        <v>32.395600704797104</v>
      </c>
      <c r="W35" s="149">
        <v>31.8</v>
      </c>
      <c r="X35" s="152">
        <f t="shared" ref="X35:X48" si="5">U35/E35*100</f>
        <v>112.58514865917016</v>
      </c>
    </row>
    <row r="36" spans="1:24" s="157" customFormat="1" x14ac:dyDescent="0.15">
      <c r="A36" s="37"/>
      <c r="B36" s="37"/>
      <c r="C36" s="1011"/>
      <c r="D36" s="195" t="s">
        <v>49</v>
      </c>
      <c r="E36" s="110">
        <v>2795270</v>
      </c>
      <c r="F36" s="148">
        <f>E36/E50*100</f>
        <v>1.8189505367230585</v>
      </c>
      <c r="G36" s="149">
        <v>1.8</v>
      </c>
      <c r="H36" s="150">
        <v>100</v>
      </c>
      <c r="I36" s="110">
        <v>2981943</v>
      </c>
      <c r="J36" s="148">
        <f>I36/I50*100</f>
        <v>2.1382566685304227</v>
      </c>
      <c r="K36" s="149">
        <v>1.3</v>
      </c>
      <c r="L36" s="150">
        <f>I36/E36*100</f>
        <v>106.67817420141883</v>
      </c>
      <c r="M36" s="110">
        <v>2850013</v>
      </c>
      <c r="N36" s="148">
        <f>M36/M50*100</f>
        <v>2.0979777647761004</v>
      </c>
      <c r="O36" s="149">
        <v>1.2</v>
      </c>
      <c r="P36" s="150">
        <f>M36/E36*100</f>
        <v>101.95841546612672</v>
      </c>
      <c r="Q36" s="110">
        <v>3391881</v>
      </c>
      <c r="R36" s="148">
        <f>Q36/Q50*100</f>
        <v>2.3905607708069812</v>
      </c>
      <c r="S36" s="149">
        <v>1.3</v>
      </c>
      <c r="T36" s="150">
        <f t="shared" si="4"/>
        <v>121.34359113788651</v>
      </c>
      <c r="U36" s="110">
        <v>2810987</v>
      </c>
      <c r="V36" s="148">
        <f>U36/U50*100</f>
        <v>1.9192304220471395</v>
      </c>
      <c r="W36" s="149">
        <v>1.2</v>
      </c>
      <c r="X36" s="152">
        <f t="shared" si="5"/>
        <v>100.56227126538759</v>
      </c>
    </row>
    <row r="37" spans="1:24" s="157" customFormat="1" x14ac:dyDescent="0.15">
      <c r="A37" s="37"/>
      <c r="B37" s="37"/>
      <c r="C37" s="1012"/>
      <c r="D37" s="195" t="s">
        <v>50</v>
      </c>
      <c r="E37" s="112">
        <v>63740953</v>
      </c>
      <c r="F37" s="148">
        <f>E37/E50*100</f>
        <v>41.477796660282998</v>
      </c>
      <c r="G37" s="149">
        <v>48.4</v>
      </c>
      <c r="H37" s="150">
        <v>100</v>
      </c>
      <c r="I37" s="112">
        <f>SUM(I34:I36)</f>
        <v>69532122</v>
      </c>
      <c r="J37" s="148">
        <f>I37/I50*100</f>
        <v>49.859277505831237</v>
      </c>
      <c r="K37" s="149">
        <v>48.5</v>
      </c>
      <c r="L37" s="150">
        <f>I37/E37*100</f>
        <v>109.08547602041658</v>
      </c>
      <c r="M37" s="112">
        <f>SUM(M34:M36)</f>
        <v>66443405</v>
      </c>
      <c r="N37" s="148">
        <f>M37/M50*100</f>
        <v>48.910929987341525</v>
      </c>
      <c r="O37" s="149">
        <v>46.3</v>
      </c>
      <c r="P37" s="150">
        <f>M37/E37*100</f>
        <v>104.23974206974911</v>
      </c>
      <c r="Q37" s="112">
        <f>SUM(Q34:Q36)</f>
        <v>67522090</v>
      </c>
      <c r="R37" s="148">
        <f>Q37/Q50*100</f>
        <v>47.58883331015987</v>
      </c>
      <c r="S37" s="149">
        <v>45.9</v>
      </c>
      <c r="T37" s="150">
        <f t="shared" si="4"/>
        <v>105.93203713160675</v>
      </c>
      <c r="U37" s="112">
        <f>SUM(U34:U36)</f>
        <v>70676702</v>
      </c>
      <c r="V37" s="148">
        <f>U37/U50*100</f>
        <v>48.255248639840708</v>
      </c>
      <c r="W37" s="149">
        <f>W34+W35+W36</f>
        <v>47.1</v>
      </c>
      <c r="X37" s="152">
        <f t="shared" si="5"/>
        <v>110.88115045910907</v>
      </c>
    </row>
    <row r="38" spans="1:24" s="157" customFormat="1" ht="13.5" customHeight="1" x14ac:dyDescent="0.15">
      <c r="A38" s="37"/>
      <c r="B38" s="37"/>
      <c r="C38" s="1013" t="s">
        <v>63</v>
      </c>
      <c r="D38" s="195" t="s">
        <v>226</v>
      </c>
      <c r="E38" s="110">
        <v>16331906</v>
      </c>
      <c r="F38" s="148">
        <f>E38/E50*100</f>
        <v>10.627570569000683</v>
      </c>
      <c r="G38" s="149">
        <v>13.2</v>
      </c>
      <c r="H38" s="196">
        <v>100</v>
      </c>
      <c r="I38" s="110">
        <v>10684514</v>
      </c>
      <c r="J38" s="148">
        <f>I38/I50*100</f>
        <v>7.6615258274576883</v>
      </c>
      <c r="K38" s="149">
        <v>11.2</v>
      </c>
      <c r="L38" s="150">
        <f>I38/E38*100</f>
        <v>65.421108840572558</v>
      </c>
      <c r="M38" s="110">
        <v>11115412</v>
      </c>
      <c r="N38" s="148">
        <f>M38/M50*100</f>
        <v>8.1823792461035953</v>
      </c>
      <c r="O38" s="149">
        <v>10.5</v>
      </c>
      <c r="P38" s="150">
        <f>M38/E38*100</f>
        <v>68.059490423224332</v>
      </c>
      <c r="Q38" s="110">
        <v>16505730</v>
      </c>
      <c r="R38" s="148">
        <f>Q38/Q50*100</f>
        <v>11.633058657285417</v>
      </c>
      <c r="S38" s="149">
        <v>13.1</v>
      </c>
      <c r="T38" s="150">
        <f t="shared" si="4"/>
        <v>101.06432158010217</v>
      </c>
      <c r="U38" s="110">
        <v>17972767</v>
      </c>
      <c r="V38" s="148">
        <f>U38/U50*100</f>
        <v>12.271092393797945</v>
      </c>
      <c r="W38" s="149">
        <v>12.2</v>
      </c>
      <c r="X38" s="152">
        <f t="shared" si="5"/>
        <v>110.04696573688338</v>
      </c>
    </row>
    <row r="39" spans="1:24" s="157" customFormat="1" x14ac:dyDescent="0.15">
      <c r="A39" s="37"/>
      <c r="B39" s="37"/>
      <c r="C39" s="1011"/>
      <c r="D39" s="195" t="s">
        <v>51</v>
      </c>
      <c r="E39" s="199">
        <v>251595</v>
      </c>
      <c r="F39" s="198" t="s">
        <v>221</v>
      </c>
      <c r="G39" s="200">
        <v>0</v>
      </c>
      <c r="H39" s="159" t="s">
        <v>221</v>
      </c>
      <c r="I39" s="721" t="s">
        <v>221</v>
      </c>
      <c r="J39" s="198" t="s">
        <v>221</v>
      </c>
      <c r="K39" s="198" t="s">
        <v>218</v>
      </c>
      <c r="L39" s="198" t="s">
        <v>221</v>
      </c>
      <c r="M39" s="199" t="s">
        <v>218</v>
      </c>
      <c r="N39" s="198" t="s">
        <v>221</v>
      </c>
      <c r="O39" s="700" t="s">
        <v>218</v>
      </c>
      <c r="P39" s="159" t="s">
        <v>221</v>
      </c>
      <c r="Q39" s="199" t="s">
        <v>221</v>
      </c>
      <c r="R39" s="198" t="s">
        <v>218</v>
      </c>
      <c r="S39" s="198" t="s">
        <v>218</v>
      </c>
      <c r="T39" s="151" t="s">
        <v>221</v>
      </c>
      <c r="U39" s="199" t="s">
        <v>221</v>
      </c>
      <c r="V39" s="198" t="s">
        <v>218</v>
      </c>
      <c r="W39" s="198" t="s">
        <v>218</v>
      </c>
      <c r="X39" s="201" t="s">
        <v>218</v>
      </c>
    </row>
    <row r="40" spans="1:24" s="157" customFormat="1" x14ac:dyDescent="0.15">
      <c r="A40" s="37"/>
      <c r="B40" s="37"/>
      <c r="C40" s="1011"/>
      <c r="D40" s="195" t="s">
        <v>52</v>
      </c>
      <c r="E40" s="203" t="s">
        <v>218</v>
      </c>
      <c r="F40" s="198" t="s">
        <v>221</v>
      </c>
      <c r="G40" s="200" t="s">
        <v>218</v>
      </c>
      <c r="H40" s="159" t="s">
        <v>221</v>
      </c>
      <c r="I40" s="203" t="s">
        <v>218</v>
      </c>
      <c r="J40" s="198" t="s">
        <v>221</v>
      </c>
      <c r="K40" s="198" t="s">
        <v>218</v>
      </c>
      <c r="L40" s="159" t="s">
        <v>221</v>
      </c>
      <c r="M40" s="203" t="s">
        <v>218</v>
      </c>
      <c r="N40" s="198" t="s">
        <v>221</v>
      </c>
      <c r="O40" s="700" t="s">
        <v>218</v>
      </c>
      <c r="P40" s="159" t="s">
        <v>221</v>
      </c>
      <c r="Q40" s="203" t="s">
        <v>221</v>
      </c>
      <c r="R40" s="198" t="s">
        <v>221</v>
      </c>
      <c r="S40" s="198" t="s">
        <v>218</v>
      </c>
      <c r="T40" s="159" t="s">
        <v>221</v>
      </c>
      <c r="U40" s="203" t="s">
        <v>221</v>
      </c>
      <c r="V40" s="198" t="s">
        <v>218</v>
      </c>
      <c r="W40" s="198" t="s">
        <v>218</v>
      </c>
      <c r="X40" s="201" t="s">
        <v>218</v>
      </c>
    </row>
    <row r="41" spans="1:24" s="157" customFormat="1" x14ac:dyDescent="0.15">
      <c r="A41" s="37"/>
      <c r="B41" s="37"/>
      <c r="C41" s="1012"/>
      <c r="D41" s="195" t="s">
        <v>50</v>
      </c>
      <c r="E41" s="112">
        <v>16583501</v>
      </c>
      <c r="F41" s="148">
        <f>E41/E50*100</f>
        <v>10.791289587301899</v>
      </c>
      <c r="G41" s="149">
        <v>13.2</v>
      </c>
      <c r="H41" s="196">
        <v>100</v>
      </c>
      <c r="I41" s="112">
        <f>SUM(I38:I40)</f>
        <v>10684514</v>
      </c>
      <c r="J41" s="148">
        <f>I41/I50*100</f>
        <v>7.6615258274576883</v>
      </c>
      <c r="K41" s="149">
        <v>11.2</v>
      </c>
      <c r="L41" s="196">
        <f>I41/E41*100</f>
        <v>64.428578742208899</v>
      </c>
      <c r="M41" s="112">
        <f>SUM(M38:M40)</f>
        <v>11115412</v>
      </c>
      <c r="N41" s="148">
        <f>M41/M50*100</f>
        <v>8.1823792461035953</v>
      </c>
      <c r="O41" s="149">
        <v>10.5</v>
      </c>
      <c r="P41" s="196">
        <f>M41/E41*100</f>
        <v>67.026932370914921</v>
      </c>
      <c r="Q41" s="112">
        <f>SUM(Q38:Q40)</f>
        <v>16505730</v>
      </c>
      <c r="R41" s="148">
        <f>Q41/Q50*100</f>
        <v>11.633058657285417</v>
      </c>
      <c r="S41" s="149">
        <v>13.1</v>
      </c>
      <c r="T41" s="150">
        <f t="shared" si="4"/>
        <v>99.531033887235282</v>
      </c>
      <c r="U41" s="112">
        <f>SUM(U38:U40)</f>
        <v>17972767</v>
      </c>
      <c r="V41" s="148">
        <f>U41/U50*100</f>
        <v>12.271092393797945</v>
      </c>
      <c r="W41" s="149">
        <v>12.2</v>
      </c>
      <c r="X41" s="152">
        <f t="shared" si="5"/>
        <v>108.37739871695366</v>
      </c>
    </row>
    <row r="42" spans="1:24" s="157" customFormat="1" x14ac:dyDescent="0.15">
      <c r="A42" s="37"/>
      <c r="B42" s="37"/>
      <c r="C42" s="153" t="s">
        <v>53</v>
      </c>
      <c r="D42" s="154"/>
      <c r="E42" s="110">
        <v>21618606</v>
      </c>
      <c r="F42" s="148">
        <f>E42/E50*100</f>
        <v>14.067755525192318</v>
      </c>
      <c r="G42" s="149">
        <v>17.3</v>
      </c>
      <c r="H42" s="196">
        <v>100</v>
      </c>
      <c r="I42" s="110">
        <v>25448128</v>
      </c>
      <c r="J42" s="148">
        <f>I42/I50*100</f>
        <v>18.248044780740532</v>
      </c>
      <c r="K42" s="149">
        <v>19.399999999999999</v>
      </c>
      <c r="L42" s="196">
        <f>I42/E42*100</f>
        <v>117.7140098672412</v>
      </c>
      <c r="M42" s="110">
        <v>26815382</v>
      </c>
      <c r="N42" s="148">
        <f>M42/M50*100</f>
        <v>19.739585465040783</v>
      </c>
      <c r="O42" s="149">
        <v>20.100000000000001</v>
      </c>
      <c r="P42" s="196">
        <f>M42/E42*100</f>
        <v>124.03844170156022</v>
      </c>
      <c r="Q42" s="110">
        <v>26113747</v>
      </c>
      <c r="R42" s="148">
        <f>Q42/Q50*100</f>
        <v>18.404684349768903</v>
      </c>
      <c r="S42" s="149">
        <v>18.399999999999999</v>
      </c>
      <c r="T42" s="150">
        <f t="shared" si="4"/>
        <v>120.79292716653423</v>
      </c>
      <c r="U42" s="110">
        <v>27462428</v>
      </c>
      <c r="V42" s="148">
        <f>U42/U50*100</f>
        <v>18.750256504522852</v>
      </c>
      <c r="W42" s="149">
        <v>19.3</v>
      </c>
      <c r="X42" s="152">
        <f t="shared" si="5"/>
        <v>127.03144689347685</v>
      </c>
    </row>
    <row r="43" spans="1:24" s="157" customFormat="1" x14ac:dyDescent="0.15">
      <c r="A43" s="37"/>
      <c r="B43" s="37"/>
      <c r="C43" s="153" t="s">
        <v>54</v>
      </c>
      <c r="D43" s="154"/>
      <c r="E43" s="116">
        <v>939997</v>
      </c>
      <c r="F43" s="148">
        <f>E43/E50*100</f>
        <v>0.61167903196044204</v>
      </c>
      <c r="G43" s="149">
        <v>1</v>
      </c>
      <c r="H43" s="196">
        <v>100</v>
      </c>
      <c r="I43" s="116">
        <v>885212</v>
      </c>
      <c r="J43" s="148">
        <f>I43/I50*100</f>
        <v>0.63475742563260007</v>
      </c>
      <c r="K43" s="149">
        <v>0.8</v>
      </c>
      <c r="L43" s="196">
        <f>I43/E43*100</f>
        <v>94.171789909967799</v>
      </c>
      <c r="M43" s="116">
        <v>1186277</v>
      </c>
      <c r="N43" s="148">
        <f>M43/M50*100</f>
        <v>0.87325312862267579</v>
      </c>
      <c r="O43" s="149">
        <v>0.8</v>
      </c>
      <c r="P43" s="196">
        <f>M43/E43*100</f>
        <v>126.20008361728814</v>
      </c>
      <c r="Q43" s="116">
        <v>1208008</v>
      </c>
      <c r="R43" s="148">
        <f>Q43/Q50*100</f>
        <v>0.85139087592430263</v>
      </c>
      <c r="S43" s="149">
        <v>0.8</v>
      </c>
      <c r="T43" s="150">
        <f t="shared" si="4"/>
        <v>128.51189950606226</v>
      </c>
      <c r="U43" s="116">
        <v>995421</v>
      </c>
      <c r="V43" s="148">
        <f>U43/U50*100</f>
        <v>0.67963397409685133</v>
      </c>
      <c r="W43" s="149">
        <v>0.9</v>
      </c>
      <c r="X43" s="152">
        <f t="shared" si="5"/>
        <v>105.89618903039053</v>
      </c>
    </row>
    <row r="44" spans="1:24" s="157" customFormat="1" x14ac:dyDescent="0.15">
      <c r="A44" s="37"/>
      <c r="B44" s="37"/>
      <c r="C44" s="153" t="s">
        <v>55</v>
      </c>
      <c r="D44" s="154"/>
      <c r="E44" s="112">
        <v>35432741</v>
      </c>
      <c r="F44" s="148">
        <f>E44/E50*100</f>
        <v>23.056950941955204</v>
      </c>
      <c r="G44" s="149">
        <v>5.6</v>
      </c>
      <c r="H44" s="196">
        <v>100</v>
      </c>
      <c r="I44" s="112">
        <v>8947584</v>
      </c>
      <c r="J44" s="148">
        <f>I44/I50*100</f>
        <v>6.4160284603817423</v>
      </c>
      <c r="K44" s="149">
        <v>6.3</v>
      </c>
      <c r="L44" s="196">
        <f>I44/E44*100</f>
        <v>25.252305487740845</v>
      </c>
      <c r="M44" s="112">
        <v>10659065</v>
      </c>
      <c r="N44" s="148">
        <f>M44/M50*100</f>
        <v>7.8464488980587683</v>
      </c>
      <c r="O44" s="149">
        <v>7.4</v>
      </c>
      <c r="P44" s="196">
        <f>M44/E44*100</f>
        <v>30.082530166096944</v>
      </c>
      <c r="Q44" s="112">
        <v>9826843</v>
      </c>
      <c r="R44" s="148">
        <f>Q44/Q50*100</f>
        <v>6.9258518729516716</v>
      </c>
      <c r="S44" s="149">
        <v>7.4</v>
      </c>
      <c r="T44" s="150">
        <f t="shared" si="4"/>
        <v>27.733792878174455</v>
      </c>
      <c r="U44" s="112">
        <v>9403350</v>
      </c>
      <c r="V44" s="148">
        <f>U44/U50*100</f>
        <v>6.4202343835659743</v>
      </c>
      <c r="W44" s="149">
        <v>7.3</v>
      </c>
      <c r="X44" s="152">
        <f t="shared" si="5"/>
        <v>26.538590395814985</v>
      </c>
    </row>
    <row r="45" spans="1:24" s="157" customFormat="1" x14ac:dyDescent="0.15">
      <c r="A45" s="37"/>
      <c r="B45" s="37"/>
      <c r="C45" s="153" t="s">
        <v>56</v>
      </c>
      <c r="D45" s="154"/>
      <c r="E45" s="110">
        <v>4886029</v>
      </c>
      <c r="F45" s="148">
        <f>E45/E50*100</f>
        <v>3.1794585396024102</v>
      </c>
      <c r="G45" s="149">
        <v>5.7</v>
      </c>
      <c r="H45" s="196">
        <v>100</v>
      </c>
      <c r="I45" s="110">
        <v>13824308</v>
      </c>
      <c r="J45" s="148">
        <f>I45/I50*100</f>
        <v>9.9129724373733747</v>
      </c>
      <c r="K45" s="149">
        <v>6.5</v>
      </c>
      <c r="L45" s="196">
        <f>I45/E45*100</f>
        <v>282.93544716987969</v>
      </c>
      <c r="M45" s="110">
        <v>9189763</v>
      </c>
      <c r="N45" s="148">
        <f>M45/M50*100</f>
        <v>6.7648528050791734</v>
      </c>
      <c r="O45" s="149">
        <v>7.1</v>
      </c>
      <c r="P45" s="196">
        <f>M45/E45*100</f>
        <v>188.08244895803935</v>
      </c>
      <c r="Q45" s="110">
        <v>9344680</v>
      </c>
      <c r="R45" s="148">
        <f>Q45/Q50*100</f>
        <v>6.5860286442079143</v>
      </c>
      <c r="S45" s="149">
        <v>6.1</v>
      </c>
      <c r="T45" s="150">
        <f t="shared" si="4"/>
        <v>191.25306051192084</v>
      </c>
      <c r="U45" s="110">
        <v>8919182</v>
      </c>
      <c r="V45" s="148">
        <f>U45/U50*100</f>
        <v>6.0896636783362039</v>
      </c>
      <c r="W45" s="149">
        <v>5.4</v>
      </c>
      <c r="X45" s="152">
        <f t="shared" si="5"/>
        <v>182.54459807749811</v>
      </c>
    </row>
    <row r="46" spans="1:24" s="157" customFormat="1" x14ac:dyDescent="0.15">
      <c r="A46" s="37"/>
      <c r="B46" s="37"/>
      <c r="C46" s="153" t="s">
        <v>57</v>
      </c>
      <c r="D46" s="154"/>
      <c r="E46" s="199" t="s">
        <v>218</v>
      </c>
      <c r="F46" s="198" t="s">
        <v>221</v>
      </c>
      <c r="G46" s="200" t="s">
        <v>218</v>
      </c>
      <c r="H46" s="159" t="s">
        <v>221</v>
      </c>
      <c r="I46" s="199" t="s">
        <v>218</v>
      </c>
      <c r="J46" s="198" t="s">
        <v>221</v>
      </c>
      <c r="K46" s="198" t="s">
        <v>221</v>
      </c>
      <c r="L46" s="159" t="s">
        <v>221</v>
      </c>
      <c r="M46" s="199" t="s">
        <v>218</v>
      </c>
      <c r="N46" s="198" t="s">
        <v>221</v>
      </c>
      <c r="O46" s="700" t="s">
        <v>218</v>
      </c>
      <c r="P46" s="159" t="s">
        <v>221</v>
      </c>
      <c r="Q46" s="199" t="s">
        <v>221</v>
      </c>
      <c r="R46" s="198" t="s">
        <v>221</v>
      </c>
      <c r="S46" s="198" t="s">
        <v>218</v>
      </c>
      <c r="T46" s="159" t="s">
        <v>221</v>
      </c>
      <c r="U46" s="199" t="s">
        <v>221</v>
      </c>
      <c r="V46" s="198" t="s">
        <v>221</v>
      </c>
      <c r="W46" s="198" t="s">
        <v>221</v>
      </c>
      <c r="X46" s="201" t="s">
        <v>221</v>
      </c>
    </row>
    <row r="47" spans="1:24" s="157" customFormat="1" x14ac:dyDescent="0.15">
      <c r="A47" s="37"/>
      <c r="B47" s="37"/>
      <c r="C47" s="153" t="s">
        <v>58</v>
      </c>
      <c r="D47" s="154"/>
      <c r="E47" s="110">
        <v>35032</v>
      </c>
      <c r="F47" s="148">
        <f>E47/E50*100</f>
        <v>2.2796178974654392E-2</v>
      </c>
      <c r="G47" s="149">
        <v>0.6</v>
      </c>
      <c r="H47" s="196">
        <v>100</v>
      </c>
      <c r="I47" s="110">
        <v>2975</v>
      </c>
      <c r="J47" s="148">
        <f>I47/I50*100</f>
        <v>2.1332780636242905E-3</v>
      </c>
      <c r="K47" s="149">
        <v>0.5</v>
      </c>
      <c r="L47" s="196">
        <f>I47/E47*100</f>
        <v>8.492235670244348</v>
      </c>
      <c r="M47" s="110">
        <v>3305</v>
      </c>
      <c r="N47" s="148">
        <f>M47/M50*100</f>
        <v>2.4329069771208103E-3</v>
      </c>
      <c r="O47" s="149">
        <v>0.5</v>
      </c>
      <c r="P47" s="196">
        <f>M47/E47*100</f>
        <v>9.4342315597168298</v>
      </c>
      <c r="Q47" s="110">
        <v>4779</v>
      </c>
      <c r="R47" s="148">
        <f>Q47/Q50*100</f>
        <v>3.3681871279347842E-3</v>
      </c>
      <c r="S47" s="149">
        <v>0.4</v>
      </c>
      <c r="T47" s="150">
        <f t="shared" si="4"/>
        <v>13.641813199360584</v>
      </c>
      <c r="U47" s="110">
        <v>21817</v>
      </c>
      <c r="V47" s="148">
        <f>U47/U50*100</f>
        <v>1.4895782199562802E-2</v>
      </c>
      <c r="W47" s="149">
        <v>0.4</v>
      </c>
      <c r="X47" s="152">
        <f t="shared" si="5"/>
        <v>62.277346426124694</v>
      </c>
    </row>
    <row r="48" spans="1:24" s="157" customFormat="1" x14ac:dyDescent="0.15">
      <c r="A48" s="37"/>
      <c r="B48" s="37"/>
      <c r="C48" s="153" t="s">
        <v>59</v>
      </c>
      <c r="D48" s="154"/>
      <c r="E48" s="112">
        <v>10438018</v>
      </c>
      <c r="F48" s="148">
        <f>E48/E50*100</f>
        <v>6.7922735347300787</v>
      </c>
      <c r="G48" s="149">
        <v>8.1</v>
      </c>
      <c r="H48" s="196">
        <v>100</v>
      </c>
      <c r="I48" s="112">
        <v>10131895</v>
      </c>
      <c r="J48" s="148">
        <f>I48/I50*100</f>
        <v>7.2652602845192042</v>
      </c>
      <c r="K48" s="149">
        <v>6.9</v>
      </c>
      <c r="L48" s="196">
        <f>I48/E48*100</f>
        <v>97.067230579598544</v>
      </c>
      <c r="M48" s="112">
        <v>10433111</v>
      </c>
      <c r="N48" s="148">
        <f>M48/M50*100</f>
        <v>7.6801175627763616</v>
      </c>
      <c r="O48" s="149">
        <v>7.3</v>
      </c>
      <c r="P48" s="196">
        <f>M48/E48*100</f>
        <v>99.952989159436214</v>
      </c>
      <c r="Q48" s="112">
        <v>11360539</v>
      </c>
      <c r="R48" s="148">
        <f>Q48/Q50*100</f>
        <v>8.0067841025739916</v>
      </c>
      <c r="S48" s="149">
        <v>7.9</v>
      </c>
      <c r="T48" s="150">
        <f t="shared" si="4"/>
        <v>108.83808592780737</v>
      </c>
      <c r="U48" s="112">
        <v>11012612</v>
      </c>
      <c r="V48" s="148">
        <f>U48/U50*100</f>
        <v>7.5189746436399005</v>
      </c>
      <c r="W48" s="149">
        <v>7.4</v>
      </c>
      <c r="X48" s="152">
        <f t="shared" si="5"/>
        <v>105.5048190183232</v>
      </c>
    </row>
    <row r="49" spans="1:24" s="157" customFormat="1" ht="14.25" thickBot="1" x14ac:dyDescent="0.2">
      <c r="A49" s="37"/>
      <c r="B49" s="37"/>
      <c r="C49" s="163" t="s">
        <v>194</v>
      </c>
      <c r="D49" s="164"/>
      <c r="E49" s="204" t="s">
        <v>218</v>
      </c>
      <c r="F49" s="198" t="s">
        <v>218</v>
      </c>
      <c r="G49" s="205" t="s">
        <v>218</v>
      </c>
      <c r="H49" s="206" t="s">
        <v>221</v>
      </c>
      <c r="I49" s="204" t="s">
        <v>218</v>
      </c>
      <c r="J49" s="198" t="s">
        <v>218</v>
      </c>
      <c r="K49" s="205" t="s">
        <v>218</v>
      </c>
      <c r="L49" s="206" t="s">
        <v>221</v>
      </c>
      <c r="M49" s="204" t="s">
        <v>218</v>
      </c>
      <c r="N49" s="198" t="s">
        <v>221</v>
      </c>
      <c r="O49" s="701" t="s">
        <v>218</v>
      </c>
      <c r="P49" s="206" t="s">
        <v>221</v>
      </c>
      <c r="Q49" s="204" t="s">
        <v>221</v>
      </c>
      <c r="R49" s="207" t="s">
        <v>221</v>
      </c>
      <c r="S49" s="207" t="s">
        <v>218</v>
      </c>
      <c r="T49" s="159" t="s">
        <v>221</v>
      </c>
      <c r="U49" s="204" t="s">
        <v>221</v>
      </c>
      <c r="V49" s="207" t="s">
        <v>221</v>
      </c>
      <c r="W49" s="207" t="s">
        <v>218</v>
      </c>
      <c r="X49" s="208" t="s">
        <v>221</v>
      </c>
    </row>
    <row r="50" spans="1:24" s="157" customFormat="1" ht="15" thickTop="1" thickBot="1" x14ac:dyDescent="0.2">
      <c r="A50" s="37"/>
      <c r="B50" s="37"/>
      <c r="C50" s="1014" t="s">
        <v>227</v>
      </c>
      <c r="D50" s="1015"/>
      <c r="E50" s="174">
        <f>E37+E41+E42+E43+E44+E45+E47+E48</f>
        <v>153674877</v>
      </c>
      <c r="F50" s="172">
        <v>99.999999999999986</v>
      </c>
      <c r="G50" s="175">
        <v>100</v>
      </c>
      <c r="H50" s="209">
        <v>100</v>
      </c>
      <c r="I50" s="174">
        <f>I37+I41+I42+I43+I44+I45+I47+I48</f>
        <v>139456738</v>
      </c>
      <c r="J50" s="172">
        <v>99.999999999999986</v>
      </c>
      <c r="K50" s="175">
        <v>100</v>
      </c>
      <c r="L50" s="209">
        <f>I50/E50*100</f>
        <v>90.747909302052022</v>
      </c>
      <c r="M50" s="174">
        <f>M37+M41+M42+M43+M44+M45+M47+M48</f>
        <v>135845720</v>
      </c>
      <c r="N50" s="172">
        <f>N37+N41+N42+N43+N44+N45+N47+N48</f>
        <v>100</v>
      </c>
      <c r="O50" s="175">
        <v>100</v>
      </c>
      <c r="P50" s="209">
        <f>M50/E50*100</f>
        <v>88.398131595706431</v>
      </c>
      <c r="Q50" s="178">
        <f>Q37+Q41+Q42+Q43+Q44+Q45+Q47+Q48</f>
        <v>141886416</v>
      </c>
      <c r="R50" s="172">
        <f>R37+R41+R42+R43+R44+R45+R47+R48</f>
        <v>100</v>
      </c>
      <c r="S50" s="210">
        <v>100</v>
      </c>
      <c r="T50" s="173">
        <f t="shared" si="4"/>
        <v>92.328960185209723</v>
      </c>
      <c r="U50" s="178">
        <f>U37+U41+U42+U43+U44+U45+U47+U48</f>
        <v>146464279</v>
      </c>
      <c r="V50" s="172">
        <f>V37+V41+V42+V43+V44+V45+V47+V48</f>
        <v>99.999999999999972</v>
      </c>
      <c r="W50" s="210">
        <v>100</v>
      </c>
      <c r="X50" s="211">
        <f>U50/E50*100</f>
        <v>95.307887573581723</v>
      </c>
    </row>
    <row r="51" spans="1:24" s="157" customFormat="1" x14ac:dyDescent="0.15">
      <c r="A51" s="37"/>
      <c r="B51" s="37"/>
      <c r="C51" s="212"/>
      <c r="D51" s="212"/>
      <c r="E51" s="212"/>
      <c r="F51" s="213"/>
      <c r="G51" s="213"/>
      <c r="H51" s="214"/>
      <c r="I51" s="212"/>
      <c r="J51" s="212"/>
      <c r="K51" s="212"/>
      <c r="L51" s="212"/>
      <c r="M51" s="212"/>
      <c r="N51" s="212"/>
      <c r="O51" s="212"/>
      <c r="P51" s="212"/>
      <c r="Q51" s="212"/>
      <c r="R51" s="212"/>
      <c r="S51" s="212"/>
      <c r="T51" s="212"/>
    </row>
    <row r="52" spans="1:24" s="157" customFormat="1" x14ac:dyDescent="0.15">
      <c r="A52" s="37"/>
      <c r="B52" s="37"/>
      <c r="C52" s="212" t="s">
        <v>186</v>
      </c>
      <c r="D52" s="212"/>
      <c r="E52" s="212"/>
      <c r="F52" s="212"/>
      <c r="G52" s="212"/>
      <c r="H52" s="212"/>
      <c r="I52" s="212"/>
      <c r="J52" s="212"/>
      <c r="K52" s="212"/>
      <c r="L52" s="212"/>
      <c r="M52" s="212"/>
      <c r="N52" s="212"/>
      <c r="O52" s="212"/>
      <c r="P52" s="212"/>
      <c r="Q52" s="212"/>
      <c r="R52" s="212"/>
      <c r="S52" s="212"/>
      <c r="T52" s="212"/>
    </row>
    <row r="53" spans="1:24" s="157" customFormat="1" x14ac:dyDescent="0.15">
      <c r="A53" s="37"/>
      <c r="B53" s="37"/>
      <c r="C53" s="212"/>
      <c r="D53" s="212"/>
      <c r="E53" s="212"/>
      <c r="F53" s="215"/>
      <c r="G53" s="216"/>
      <c r="H53" s="214"/>
      <c r="I53" s="212"/>
      <c r="J53" s="213"/>
      <c r="K53" s="214"/>
      <c r="L53" s="212"/>
      <c r="M53" s="212"/>
      <c r="N53" s="212"/>
      <c r="O53" s="212"/>
      <c r="P53" s="212"/>
      <c r="Q53" s="212"/>
      <c r="R53" s="212"/>
      <c r="S53" s="212"/>
      <c r="T53" s="212"/>
    </row>
    <row r="54" spans="1:24" s="157" customFormat="1" x14ac:dyDescent="0.15">
      <c r="A54" s="37"/>
      <c r="B54" s="37"/>
      <c r="F54" s="217"/>
      <c r="G54" s="218"/>
      <c r="H54" s="219"/>
      <c r="J54" s="220"/>
      <c r="K54" s="219"/>
    </row>
    <row r="55" spans="1:24" s="157" customFormat="1" x14ac:dyDescent="0.15">
      <c r="A55" s="37"/>
      <c r="B55" s="37"/>
      <c r="F55" s="217"/>
      <c r="G55" s="218"/>
      <c r="H55" s="219"/>
      <c r="J55" s="220"/>
      <c r="K55" s="219"/>
    </row>
  </sheetData>
  <mergeCells count="20">
    <mergeCell ref="C2:F2"/>
    <mergeCell ref="R3:T3"/>
    <mergeCell ref="C4:D6"/>
    <mergeCell ref="E4:H4"/>
    <mergeCell ref="I4:L4"/>
    <mergeCell ref="M4:P4"/>
    <mergeCell ref="Q4:T4"/>
    <mergeCell ref="C34:C37"/>
    <mergeCell ref="C38:C41"/>
    <mergeCell ref="C50:D50"/>
    <mergeCell ref="U4:X4"/>
    <mergeCell ref="C29:D29"/>
    <mergeCell ref="R30:T30"/>
    <mergeCell ref="V30:X30"/>
    <mergeCell ref="C31:D33"/>
    <mergeCell ref="E31:H31"/>
    <mergeCell ref="I31:L31"/>
    <mergeCell ref="M31:P31"/>
    <mergeCell ref="Q31:T31"/>
    <mergeCell ref="U31:X31"/>
  </mergeCells>
  <phoneticPr fontId="2"/>
  <printOptions horizontalCentered="1" verticalCentered="1"/>
  <pageMargins left="0.6" right="0.38" top="1" bottom="0.41" header="0.51200000000000001" footer="0.51200000000000001"/>
  <pageSetup paperSize="9" scale="73" orientation="landscape"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C32F6-45CA-4C64-9C19-DA934D980950}">
  <sheetPr codeName="Sheet14">
    <tabColor indexed="13"/>
    <pageSetUpPr fitToPage="1"/>
  </sheetPr>
  <dimension ref="A1:V26"/>
  <sheetViews>
    <sheetView showGridLines="0" zoomScale="75" zoomScaleNormal="75" workbookViewId="0"/>
  </sheetViews>
  <sheetFormatPr defaultRowHeight="13.5" x14ac:dyDescent="0.15"/>
  <cols>
    <col min="1" max="1" width="9" style="37" customWidth="1"/>
    <col min="2" max="2" width="0.375" style="37" customWidth="1"/>
    <col min="3" max="3" width="4" style="329" customWidth="1"/>
    <col min="4" max="4" width="26.875" style="329" customWidth="1"/>
    <col min="5" max="5" width="10.5" style="324" customWidth="1"/>
    <col min="6" max="6" width="8" style="356" bestFit="1" customWidth="1"/>
    <col min="7" max="7" width="8.625" style="357" customWidth="1"/>
    <col min="8" max="8" width="10.5" style="324" customWidth="1"/>
    <col min="9" max="9" width="8" style="356" bestFit="1" customWidth="1"/>
    <col min="10" max="10" width="8.625" style="357" customWidth="1"/>
    <col min="11" max="11" width="10.875" style="324" bestFit="1" customWidth="1"/>
    <col min="12" max="12" width="7.875" style="356" customWidth="1"/>
    <col min="13" max="13" width="8.625" style="357" customWidth="1"/>
    <col min="14" max="14" width="10.875" style="325" bestFit="1" customWidth="1"/>
    <col min="15" max="15" width="7.875" style="356" customWidth="1"/>
    <col min="16" max="16" width="8.625" style="357" customWidth="1"/>
    <col min="17" max="17" width="10.875" style="325" bestFit="1" customWidth="1"/>
    <col min="18" max="18" width="7.875" style="356" customWidth="1"/>
    <col min="19" max="19" width="8.625" style="357" customWidth="1"/>
    <col min="20" max="20" width="10.125" style="329" customWidth="1"/>
    <col min="21" max="21" width="7.875" style="329" customWidth="1"/>
    <col min="22" max="22" width="10" style="329" customWidth="1"/>
    <col min="23" max="16384" width="9" style="329"/>
  </cols>
  <sheetData>
    <row r="1" spans="1:22" s="37" customFormat="1" ht="17.25" x14ac:dyDescent="0.2">
      <c r="A1" s="37" t="s">
        <v>254</v>
      </c>
      <c r="C1" s="5" t="s">
        <v>258</v>
      </c>
      <c r="E1" s="321"/>
      <c r="F1" s="322"/>
      <c r="G1" s="323"/>
      <c r="H1" s="324"/>
      <c r="I1" s="322"/>
      <c r="J1" s="323"/>
      <c r="K1" s="324"/>
      <c r="L1" s="322"/>
      <c r="M1" s="323"/>
      <c r="N1" s="325"/>
      <c r="O1" s="322"/>
      <c r="P1" s="323"/>
      <c r="Q1" s="325"/>
      <c r="R1" s="322"/>
      <c r="S1" s="323"/>
    </row>
    <row r="2" spans="1:22" ht="17.25" x14ac:dyDescent="0.15">
      <c r="A2" s="37" t="s">
        <v>255</v>
      </c>
      <c r="C2" s="1042" t="s">
        <v>187</v>
      </c>
      <c r="D2" s="1042"/>
      <c r="E2" s="1042"/>
      <c r="F2" s="1042"/>
      <c r="G2" s="1042"/>
      <c r="I2" s="326"/>
      <c r="J2" s="327"/>
      <c r="L2" s="326"/>
      <c r="M2" s="327"/>
      <c r="O2" s="326"/>
      <c r="P2" s="327"/>
      <c r="R2" s="326"/>
      <c r="S2" s="327"/>
      <c r="T2" s="328"/>
      <c r="U2" s="328"/>
      <c r="V2" s="328"/>
    </row>
    <row r="3" spans="1:22" ht="14.25" thickBot="1" x14ac:dyDescent="0.2">
      <c r="C3" s="328"/>
      <c r="D3" s="328"/>
      <c r="F3" s="326"/>
      <c r="G3" s="327"/>
      <c r="I3" s="326"/>
      <c r="J3" s="327"/>
      <c r="L3" s="326"/>
      <c r="M3" s="327"/>
      <c r="O3" s="326"/>
      <c r="P3" s="330"/>
      <c r="R3" s="972" t="s">
        <v>239</v>
      </c>
      <c r="S3" s="972"/>
      <c r="T3" s="328"/>
      <c r="U3" s="1041"/>
      <c r="V3" s="1041"/>
    </row>
    <row r="4" spans="1:22" x14ac:dyDescent="0.15">
      <c r="C4" s="1035" t="s">
        <v>69</v>
      </c>
      <c r="D4" s="1036"/>
      <c r="E4" s="1050" t="s">
        <v>387</v>
      </c>
      <c r="F4" s="1048"/>
      <c r="G4" s="1049"/>
      <c r="H4" s="1047" t="s">
        <v>388</v>
      </c>
      <c r="I4" s="1048"/>
      <c r="J4" s="1049"/>
      <c r="K4" s="1047" t="s">
        <v>386</v>
      </c>
      <c r="L4" s="1048"/>
      <c r="M4" s="1049"/>
      <c r="N4" s="1043" t="s">
        <v>389</v>
      </c>
      <c r="O4" s="1044"/>
      <c r="P4" s="1045"/>
      <c r="Q4" s="1043" t="s">
        <v>390</v>
      </c>
      <c r="R4" s="1044"/>
      <c r="S4" s="1045"/>
    </row>
    <row r="5" spans="1:22" ht="14.25" thickBot="1" x14ac:dyDescent="0.2">
      <c r="C5" s="1037"/>
      <c r="D5" s="1038"/>
      <c r="E5" s="709" t="s">
        <v>188</v>
      </c>
      <c r="F5" s="332" t="s">
        <v>189</v>
      </c>
      <c r="G5" s="882" t="s">
        <v>74</v>
      </c>
      <c r="H5" s="709" t="s">
        <v>188</v>
      </c>
      <c r="I5" s="332" t="s">
        <v>189</v>
      </c>
      <c r="J5" s="882" t="s">
        <v>74</v>
      </c>
      <c r="K5" s="709" t="s">
        <v>188</v>
      </c>
      <c r="L5" s="332" t="s">
        <v>189</v>
      </c>
      <c r="M5" s="882" t="s">
        <v>74</v>
      </c>
      <c r="N5" s="883" t="s">
        <v>188</v>
      </c>
      <c r="O5" s="332" t="s">
        <v>189</v>
      </c>
      <c r="P5" s="333" t="s">
        <v>74</v>
      </c>
      <c r="Q5" s="883" t="s">
        <v>188</v>
      </c>
      <c r="R5" s="332" t="s">
        <v>189</v>
      </c>
      <c r="S5" s="333" t="s">
        <v>74</v>
      </c>
    </row>
    <row r="6" spans="1:22" ht="14.25" customHeight="1" thickTop="1" x14ac:dyDescent="0.15">
      <c r="C6" s="1039" t="s">
        <v>39</v>
      </c>
      <c r="D6" s="334" t="s">
        <v>64</v>
      </c>
      <c r="E6" s="102">
        <v>5977877</v>
      </c>
      <c r="F6" s="711">
        <v>22.8</v>
      </c>
      <c r="G6" s="722">
        <v>100</v>
      </c>
      <c r="H6" s="105">
        <v>6133492</v>
      </c>
      <c r="I6" s="711">
        <v>22.3</v>
      </c>
      <c r="J6" s="722">
        <f>IFERROR(ROUND(H6/$E6*100,0),"－")</f>
        <v>103</v>
      </c>
      <c r="K6" s="102">
        <v>6274285</v>
      </c>
      <c r="L6" s="711">
        <v>22.9</v>
      </c>
      <c r="M6" s="722">
        <f>IFERROR(ROUND(K6/$E6*100,0),"－")</f>
        <v>105</v>
      </c>
      <c r="N6" s="102">
        <v>6275127</v>
      </c>
      <c r="O6" s="711">
        <f>ROUND(N6/$N$14*100,1)</f>
        <v>22.6</v>
      </c>
      <c r="P6" s="722">
        <f>IFERROR(ROUND(N6/$E6*100,0),"－")</f>
        <v>105</v>
      </c>
      <c r="Q6" s="102">
        <v>6919464</v>
      </c>
      <c r="R6" s="711">
        <f>ROUND(Q6/$Q$14*100,1)</f>
        <v>25.1</v>
      </c>
      <c r="S6" s="722">
        <f>IFERROR(ROUND(Q6/$E6*100,0),"－")</f>
        <v>116</v>
      </c>
    </row>
    <row r="7" spans="1:22" x14ac:dyDescent="0.15">
      <c r="C7" s="1039"/>
      <c r="D7" s="335" t="s">
        <v>65</v>
      </c>
      <c r="E7" s="111">
        <v>0</v>
      </c>
      <c r="F7" s="711">
        <v>0</v>
      </c>
      <c r="G7" s="820">
        <v>100</v>
      </c>
      <c r="H7" s="112">
        <v>0</v>
      </c>
      <c r="I7" s="711">
        <v>0</v>
      </c>
      <c r="J7" s="723">
        <v>100</v>
      </c>
      <c r="K7" s="111">
        <v>0</v>
      </c>
      <c r="L7" s="711">
        <v>0</v>
      </c>
      <c r="M7" s="723">
        <v>100</v>
      </c>
      <c r="N7" s="111">
        <v>0</v>
      </c>
      <c r="O7" s="711">
        <f t="shared" ref="O7:O13" si="0">ROUND(N7/$N$14*100,1)</f>
        <v>0</v>
      </c>
      <c r="P7" s="723">
        <v>100</v>
      </c>
      <c r="Q7" s="111">
        <v>0</v>
      </c>
      <c r="R7" s="711">
        <f>ROUND(Q7/$Q$14*100,1)</f>
        <v>0</v>
      </c>
      <c r="S7" s="723">
        <v>100</v>
      </c>
    </row>
    <row r="8" spans="1:22" x14ac:dyDescent="0.15">
      <c r="C8" s="1039"/>
      <c r="D8" s="335" t="s">
        <v>21</v>
      </c>
      <c r="E8" s="111">
        <v>116</v>
      </c>
      <c r="F8" s="711">
        <v>0</v>
      </c>
      <c r="G8" s="884">
        <v>100</v>
      </c>
      <c r="H8" s="112">
        <v>93</v>
      </c>
      <c r="I8" s="711">
        <v>0</v>
      </c>
      <c r="J8" s="724">
        <f t="shared" ref="J8:J22" si="1">IFERROR(ROUND(H8/$E8*100,0),"－")</f>
        <v>80</v>
      </c>
      <c r="K8" s="111">
        <v>104</v>
      </c>
      <c r="L8" s="711">
        <v>0</v>
      </c>
      <c r="M8" s="724">
        <f t="shared" ref="M8:M24" si="2">IFERROR(ROUND(K8/$E8*100,0),"－")</f>
        <v>90</v>
      </c>
      <c r="N8" s="111">
        <v>97</v>
      </c>
      <c r="O8" s="711">
        <f t="shared" si="0"/>
        <v>0</v>
      </c>
      <c r="P8" s="724">
        <f t="shared" ref="P8:P24" si="3">IFERROR(ROUND(N8/$E8*100,0),"－")</f>
        <v>84</v>
      </c>
      <c r="Q8" s="111">
        <v>108</v>
      </c>
      <c r="R8" s="711">
        <f>ROUND(Q8/$Q$14*100,1)</f>
        <v>0</v>
      </c>
      <c r="S8" s="724">
        <f t="shared" ref="S8:S22" si="4">IFERROR(ROUND(Q8/$E8*100,0),"－")</f>
        <v>93</v>
      </c>
    </row>
    <row r="9" spans="1:22" x14ac:dyDescent="0.15">
      <c r="C9" s="1039"/>
      <c r="D9" s="335" t="s">
        <v>22</v>
      </c>
      <c r="E9" s="123">
        <v>212699</v>
      </c>
      <c r="F9" s="711">
        <v>0.8</v>
      </c>
      <c r="G9" s="884">
        <v>100</v>
      </c>
      <c r="H9" s="125">
        <v>96029</v>
      </c>
      <c r="I9" s="711">
        <v>0.4</v>
      </c>
      <c r="J9" s="724">
        <f t="shared" si="1"/>
        <v>45</v>
      </c>
      <c r="K9" s="123">
        <v>152</v>
      </c>
      <c r="L9" s="711">
        <v>0</v>
      </c>
      <c r="M9" s="724">
        <f t="shared" si="2"/>
        <v>0</v>
      </c>
      <c r="N9" s="123">
        <v>1198</v>
      </c>
      <c r="O9" s="711">
        <f>ROUND(N9/$N$14*100,1)</f>
        <v>0</v>
      </c>
      <c r="P9" s="724">
        <f t="shared" si="3"/>
        <v>1</v>
      </c>
      <c r="Q9" s="123">
        <v>11474</v>
      </c>
      <c r="R9" s="711">
        <f>ROUND(Q9/$Q$14*100,1)+0.1</f>
        <v>0.1</v>
      </c>
      <c r="S9" s="724">
        <f t="shared" si="4"/>
        <v>5</v>
      </c>
    </row>
    <row r="10" spans="1:22" x14ac:dyDescent="0.15">
      <c r="C10" s="1039"/>
      <c r="D10" s="335" t="s">
        <v>23</v>
      </c>
      <c r="E10" s="123">
        <v>15972413</v>
      </c>
      <c r="F10" s="711">
        <v>60.8</v>
      </c>
      <c r="G10" s="884">
        <v>100</v>
      </c>
      <c r="H10" s="125">
        <v>17180996</v>
      </c>
      <c r="I10" s="711">
        <v>62.5</v>
      </c>
      <c r="J10" s="724">
        <f t="shared" si="1"/>
        <v>108</v>
      </c>
      <c r="K10" s="123">
        <v>17015567</v>
      </c>
      <c r="L10" s="711">
        <v>62</v>
      </c>
      <c r="M10" s="724">
        <f t="shared" si="2"/>
        <v>107</v>
      </c>
      <c r="N10" s="123">
        <v>16905357</v>
      </c>
      <c r="O10" s="711">
        <f t="shared" si="0"/>
        <v>61</v>
      </c>
      <c r="P10" s="724">
        <f t="shared" si="3"/>
        <v>106</v>
      </c>
      <c r="Q10" s="123">
        <v>16390067</v>
      </c>
      <c r="R10" s="711">
        <f>ROUND(Q10/$Q$14*100,1)</f>
        <v>59.5</v>
      </c>
      <c r="S10" s="724">
        <f t="shared" si="4"/>
        <v>103</v>
      </c>
    </row>
    <row r="11" spans="1:22" x14ac:dyDescent="0.15">
      <c r="C11" s="1039"/>
      <c r="D11" s="335" t="s">
        <v>28</v>
      </c>
      <c r="E11" s="111">
        <v>3149192</v>
      </c>
      <c r="F11" s="711">
        <v>12</v>
      </c>
      <c r="G11" s="884">
        <v>100</v>
      </c>
      <c r="H11" s="112">
        <v>3080926</v>
      </c>
      <c r="I11" s="711">
        <v>11.2</v>
      </c>
      <c r="J11" s="724">
        <f t="shared" si="1"/>
        <v>98</v>
      </c>
      <c r="K11" s="111">
        <v>3075235</v>
      </c>
      <c r="L11" s="711">
        <v>11.2</v>
      </c>
      <c r="M11" s="724">
        <f t="shared" si="2"/>
        <v>98</v>
      </c>
      <c r="N11" s="111">
        <v>3836315</v>
      </c>
      <c r="O11" s="711">
        <f t="shared" si="0"/>
        <v>13.8</v>
      </c>
      <c r="P11" s="724">
        <f t="shared" si="3"/>
        <v>122</v>
      </c>
      <c r="Q11" s="111">
        <v>3395285</v>
      </c>
      <c r="R11" s="711">
        <f>ROUND(Q11/$Q$14*100,1)</f>
        <v>12.3</v>
      </c>
      <c r="S11" s="724">
        <f t="shared" si="4"/>
        <v>108</v>
      </c>
    </row>
    <row r="12" spans="1:22" x14ac:dyDescent="0.15">
      <c r="C12" s="1039"/>
      <c r="D12" s="335" t="s">
        <v>26</v>
      </c>
      <c r="E12" s="111">
        <v>906818</v>
      </c>
      <c r="F12" s="711">
        <v>3.5</v>
      </c>
      <c r="G12" s="884">
        <v>100</v>
      </c>
      <c r="H12" s="112">
        <v>967415</v>
      </c>
      <c r="I12" s="711">
        <v>3.5</v>
      </c>
      <c r="J12" s="724">
        <f t="shared" si="1"/>
        <v>107</v>
      </c>
      <c r="K12" s="111">
        <v>1038006</v>
      </c>
      <c r="L12" s="711">
        <v>3.8</v>
      </c>
      <c r="M12" s="724">
        <f t="shared" si="2"/>
        <v>114</v>
      </c>
      <c r="N12" s="111">
        <v>651510</v>
      </c>
      <c r="O12" s="711">
        <f t="shared" si="0"/>
        <v>2.4</v>
      </c>
      <c r="P12" s="724">
        <f t="shared" si="3"/>
        <v>72</v>
      </c>
      <c r="Q12" s="111">
        <v>768454</v>
      </c>
      <c r="R12" s="711">
        <f>ROUND(Q12/$Q$14*100,1)</f>
        <v>2.8</v>
      </c>
      <c r="S12" s="724">
        <f t="shared" si="4"/>
        <v>85</v>
      </c>
    </row>
    <row r="13" spans="1:22" ht="14.25" thickBot="1" x14ac:dyDescent="0.2">
      <c r="C13" s="1039"/>
      <c r="D13" s="339" t="s">
        <v>27</v>
      </c>
      <c r="E13" s="165">
        <v>36774</v>
      </c>
      <c r="F13" s="713">
        <v>0.1</v>
      </c>
      <c r="G13" s="885">
        <v>100</v>
      </c>
      <c r="H13" s="168">
        <v>22142</v>
      </c>
      <c r="I13" s="713">
        <v>0.1</v>
      </c>
      <c r="J13" s="725">
        <f t="shared" si="1"/>
        <v>60</v>
      </c>
      <c r="K13" s="165">
        <v>31740</v>
      </c>
      <c r="L13" s="713">
        <v>0.1</v>
      </c>
      <c r="M13" s="725">
        <f t="shared" si="2"/>
        <v>86</v>
      </c>
      <c r="N13" s="165">
        <v>49988</v>
      </c>
      <c r="O13" s="713">
        <f t="shared" si="0"/>
        <v>0.2</v>
      </c>
      <c r="P13" s="725">
        <f t="shared" si="3"/>
        <v>136</v>
      </c>
      <c r="Q13" s="165">
        <v>47127</v>
      </c>
      <c r="R13" s="713">
        <f>ROUND(Q13/$Q$14*100,1)</f>
        <v>0.2</v>
      </c>
      <c r="S13" s="725">
        <f t="shared" si="4"/>
        <v>128</v>
      </c>
    </row>
    <row r="14" spans="1:22" ht="15" thickTop="1" thickBot="1" x14ac:dyDescent="0.2">
      <c r="C14" s="1040"/>
      <c r="D14" s="340" t="s">
        <v>70</v>
      </c>
      <c r="E14" s="174">
        <v>26255889</v>
      </c>
      <c r="F14" s="712">
        <f>SUM(F6:F13)</f>
        <v>100</v>
      </c>
      <c r="G14" s="886">
        <v>100</v>
      </c>
      <c r="H14" s="178">
        <v>27481093</v>
      </c>
      <c r="I14" s="712">
        <f>SUM(I6:I13)</f>
        <v>100</v>
      </c>
      <c r="J14" s="726">
        <f t="shared" si="1"/>
        <v>105</v>
      </c>
      <c r="K14" s="174">
        <v>27435089</v>
      </c>
      <c r="L14" s="712">
        <f>SUM(L6:L13)</f>
        <v>100</v>
      </c>
      <c r="M14" s="726">
        <f t="shared" si="2"/>
        <v>104</v>
      </c>
      <c r="N14" s="174">
        <v>27719592</v>
      </c>
      <c r="O14" s="712">
        <f>SUM(O6:O13)</f>
        <v>100</v>
      </c>
      <c r="P14" s="726">
        <f t="shared" si="3"/>
        <v>106</v>
      </c>
      <c r="Q14" s="174">
        <v>27531979</v>
      </c>
      <c r="R14" s="712">
        <f>SUM(R6:R13)</f>
        <v>100</v>
      </c>
      <c r="S14" s="726">
        <f>IFERROR(ROUND(Q14/$E14*100,0),"－")</f>
        <v>105</v>
      </c>
    </row>
    <row r="15" spans="1:22" ht="13.5" customHeight="1" thickBot="1" x14ac:dyDescent="0.2">
      <c r="C15" s="336"/>
      <c r="D15" s="328"/>
      <c r="E15" s="305"/>
      <c r="F15" s="337"/>
      <c r="G15" s="710"/>
      <c r="H15" s="305"/>
      <c r="I15" s="337"/>
      <c r="J15" s="347"/>
      <c r="K15" s="305"/>
      <c r="L15" s="337"/>
      <c r="M15" s="347"/>
      <c r="N15" s="305"/>
      <c r="O15" s="337"/>
      <c r="P15" s="347"/>
      <c r="Q15" s="305"/>
      <c r="R15" s="337"/>
      <c r="S15" s="347"/>
    </row>
    <row r="16" spans="1:22" ht="13.5" customHeight="1" x14ac:dyDescent="0.15">
      <c r="C16" s="1046" t="s">
        <v>42</v>
      </c>
      <c r="D16" s="338" t="s">
        <v>32</v>
      </c>
      <c r="E16" s="233">
        <v>542791</v>
      </c>
      <c r="F16" s="714">
        <v>2.1</v>
      </c>
      <c r="G16" s="887">
        <v>100</v>
      </c>
      <c r="H16" s="888">
        <v>547767</v>
      </c>
      <c r="I16" s="714">
        <v>2.1</v>
      </c>
      <c r="J16" s="727">
        <f t="shared" si="1"/>
        <v>101</v>
      </c>
      <c r="K16" s="233">
        <v>522128</v>
      </c>
      <c r="L16" s="714">
        <v>1.9</v>
      </c>
      <c r="M16" s="727">
        <f t="shared" si="2"/>
        <v>96</v>
      </c>
      <c r="N16" s="233">
        <v>535428</v>
      </c>
      <c r="O16" s="714">
        <f>ROUND(N16/$N$24*100,1)</f>
        <v>2</v>
      </c>
      <c r="P16" s="727">
        <f t="shared" si="3"/>
        <v>99</v>
      </c>
      <c r="Q16" s="233">
        <v>547467</v>
      </c>
      <c r="R16" s="714">
        <f>ROUND(Q16/$Q$24*100,1)</f>
        <v>2</v>
      </c>
      <c r="S16" s="727">
        <f>IFERROR(ROUND(Q16/$E16*100,0),"－")</f>
        <v>101</v>
      </c>
    </row>
    <row r="17" spans="3:22" x14ac:dyDescent="0.15">
      <c r="C17" s="1039"/>
      <c r="D17" s="335" t="s">
        <v>66</v>
      </c>
      <c r="E17" s="111">
        <v>15487262</v>
      </c>
      <c r="F17" s="715">
        <v>61.2</v>
      </c>
      <c r="G17" s="884">
        <v>100</v>
      </c>
      <c r="H17" s="112">
        <v>16818487</v>
      </c>
      <c r="I17" s="715">
        <v>63.6</v>
      </c>
      <c r="J17" s="724">
        <f t="shared" si="1"/>
        <v>109</v>
      </c>
      <c r="K17" s="111">
        <v>16659839</v>
      </c>
      <c r="L17" s="715">
        <v>62.2</v>
      </c>
      <c r="M17" s="724">
        <f t="shared" si="2"/>
        <v>108</v>
      </c>
      <c r="N17" s="111">
        <v>16567749</v>
      </c>
      <c r="O17" s="715">
        <f t="shared" ref="O17:O23" si="5">ROUND(N17/$N$24*100,1)</f>
        <v>61.5</v>
      </c>
      <c r="P17" s="724">
        <f t="shared" si="3"/>
        <v>107</v>
      </c>
      <c r="Q17" s="111">
        <v>16008412</v>
      </c>
      <c r="R17" s="715">
        <f>ROUND(Q17/$Q$24*100,1)</f>
        <v>59.9</v>
      </c>
      <c r="S17" s="724">
        <f t="shared" si="4"/>
        <v>103</v>
      </c>
    </row>
    <row r="18" spans="3:22" x14ac:dyDescent="0.15">
      <c r="C18" s="1039"/>
      <c r="D18" s="335" t="s">
        <v>293</v>
      </c>
      <c r="E18" s="111">
        <v>8058014</v>
      </c>
      <c r="F18" s="715">
        <v>31.9</v>
      </c>
      <c r="G18" s="728">
        <v>100</v>
      </c>
      <c r="H18" s="112">
        <v>7847571</v>
      </c>
      <c r="I18" s="715">
        <v>29.7</v>
      </c>
      <c r="J18" s="728">
        <f t="shared" si="1"/>
        <v>97</v>
      </c>
      <c r="K18" s="111">
        <v>8356895</v>
      </c>
      <c r="L18" s="715">
        <v>31.2</v>
      </c>
      <c r="M18" s="728">
        <f t="shared" si="2"/>
        <v>104</v>
      </c>
      <c r="N18" s="111">
        <v>8993733</v>
      </c>
      <c r="O18" s="715">
        <f t="shared" si="5"/>
        <v>33.4</v>
      </c>
      <c r="P18" s="728">
        <f t="shared" si="3"/>
        <v>112</v>
      </c>
      <c r="Q18" s="111">
        <v>9239740</v>
      </c>
      <c r="R18" s="715">
        <f>ROUND(Q18/$Q$24*100,1)</f>
        <v>34.5</v>
      </c>
      <c r="S18" s="728">
        <f t="shared" si="4"/>
        <v>115</v>
      </c>
    </row>
    <row r="19" spans="3:22" x14ac:dyDescent="0.15">
      <c r="C19" s="1039"/>
      <c r="D19" s="335" t="s">
        <v>294</v>
      </c>
      <c r="E19" s="111">
        <v>0</v>
      </c>
      <c r="F19" s="715">
        <v>0</v>
      </c>
      <c r="G19" s="728">
        <v>100</v>
      </c>
      <c r="H19" s="112">
        <v>0</v>
      </c>
      <c r="I19" s="715">
        <v>0</v>
      </c>
      <c r="J19" s="728">
        <v>100</v>
      </c>
      <c r="K19" s="111">
        <v>0</v>
      </c>
      <c r="L19" s="715">
        <v>0</v>
      </c>
      <c r="M19" s="728">
        <v>100</v>
      </c>
      <c r="N19" s="111">
        <v>0</v>
      </c>
      <c r="O19" s="715">
        <f t="shared" si="5"/>
        <v>0</v>
      </c>
      <c r="P19" s="728">
        <v>100</v>
      </c>
      <c r="Q19" s="111">
        <v>0</v>
      </c>
      <c r="R19" s="715">
        <f>ROUND(Q19/$Q$24*100,1)</f>
        <v>0</v>
      </c>
      <c r="S19" s="728">
        <v>100</v>
      </c>
    </row>
    <row r="20" spans="3:22" x14ac:dyDescent="0.15">
      <c r="C20" s="1039"/>
      <c r="D20" s="335" t="s">
        <v>67</v>
      </c>
      <c r="E20" s="107">
        <v>3</v>
      </c>
      <c r="F20" s="715">
        <v>0</v>
      </c>
      <c r="G20" s="884">
        <v>100</v>
      </c>
      <c r="H20" s="110">
        <v>1</v>
      </c>
      <c r="I20" s="715">
        <v>0</v>
      </c>
      <c r="J20" s="724">
        <f t="shared" si="1"/>
        <v>33</v>
      </c>
      <c r="K20" s="107">
        <v>1</v>
      </c>
      <c r="L20" s="715">
        <v>0</v>
      </c>
      <c r="M20" s="724">
        <f t="shared" si="2"/>
        <v>33</v>
      </c>
      <c r="N20" s="107">
        <v>1</v>
      </c>
      <c r="O20" s="715">
        <f t="shared" si="5"/>
        <v>0</v>
      </c>
      <c r="P20" s="724">
        <f t="shared" si="3"/>
        <v>33</v>
      </c>
      <c r="Q20" s="889" t="s">
        <v>221</v>
      </c>
      <c r="R20" s="890" t="s">
        <v>221</v>
      </c>
      <c r="S20" s="723" t="str">
        <f t="shared" si="4"/>
        <v>－</v>
      </c>
    </row>
    <row r="21" spans="3:22" x14ac:dyDescent="0.15">
      <c r="C21" s="1039"/>
      <c r="D21" s="335" t="s">
        <v>68</v>
      </c>
      <c r="E21" s="111">
        <v>221960</v>
      </c>
      <c r="F21" s="711">
        <v>0.9</v>
      </c>
      <c r="G21" s="884">
        <v>100</v>
      </c>
      <c r="H21" s="112">
        <v>216113</v>
      </c>
      <c r="I21" s="711">
        <v>0.8</v>
      </c>
      <c r="J21" s="724">
        <f>IFERROR(ROUND(H21/$E21*100,0),"－")</f>
        <v>97</v>
      </c>
      <c r="K21" s="111">
        <v>201901</v>
      </c>
      <c r="L21" s="715">
        <v>0.8</v>
      </c>
      <c r="M21" s="724">
        <f t="shared" si="2"/>
        <v>91</v>
      </c>
      <c r="N21" s="111">
        <v>196477</v>
      </c>
      <c r="O21" s="715">
        <f t="shared" si="5"/>
        <v>0.7</v>
      </c>
      <c r="P21" s="724">
        <f t="shared" si="3"/>
        <v>89</v>
      </c>
      <c r="Q21" s="111">
        <v>200995</v>
      </c>
      <c r="R21" s="715">
        <f>ROUND(Q21/$Q$24*100,1)</f>
        <v>0.8</v>
      </c>
      <c r="S21" s="724">
        <f t="shared" si="4"/>
        <v>91</v>
      </c>
    </row>
    <row r="22" spans="3:22" x14ac:dyDescent="0.15">
      <c r="C22" s="1039"/>
      <c r="D22" s="335" t="s">
        <v>37</v>
      </c>
      <c r="E22" s="111">
        <v>978444</v>
      </c>
      <c r="F22" s="715">
        <v>3.9</v>
      </c>
      <c r="G22" s="884">
        <v>100</v>
      </c>
      <c r="H22" s="112">
        <v>1013148</v>
      </c>
      <c r="I22" s="715">
        <v>3.8</v>
      </c>
      <c r="J22" s="724">
        <f t="shared" si="1"/>
        <v>104</v>
      </c>
      <c r="K22" s="111">
        <v>1042815</v>
      </c>
      <c r="L22" s="715">
        <v>3.9</v>
      </c>
      <c r="M22" s="724">
        <f t="shared" si="2"/>
        <v>107</v>
      </c>
      <c r="N22" s="111">
        <v>657750</v>
      </c>
      <c r="O22" s="715">
        <f t="shared" si="5"/>
        <v>2.4</v>
      </c>
      <c r="P22" s="724">
        <f t="shared" si="3"/>
        <v>67</v>
      </c>
      <c r="Q22" s="111">
        <v>747910</v>
      </c>
      <c r="R22" s="715">
        <f>ROUND(Q22/$Q$24*100,1)</f>
        <v>2.8</v>
      </c>
      <c r="S22" s="724">
        <f t="shared" si="4"/>
        <v>76</v>
      </c>
    </row>
    <row r="23" spans="3:22" ht="14.25" thickBot="1" x14ac:dyDescent="0.2">
      <c r="C23" s="1039"/>
      <c r="D23" s="339" t="s">
        <v>341</v>
      </c>
      <c r="E23" s="716">
        <v>30000</v>
      </c>
      <c r="F23" s="713">
        <v>0</v>
      </c>
      <c r="G23" s="891" t="s">
        <v>357</v>
      </c>
      <c r="H23" s="892">
        <v>88000</v>
      </c>
      <c r="I23" s="713">
        <v>0</v>
      </c>
      <c r="J23" s="891" t="s">
        <v>357</v>
      </c>
      <c r="K23" s="716">
        <v>5000</v>
      </c>
      <c r="L23" s="713">
        <v>0</v>
      </c>
      <c r="M23" s="891" t="s">
        <v>357</v>
      </c>
      <c r="N23" s="716">
        <v>10000</v>
      </c>
      <c r="O23" s="729">
        <f t="shared" si="5"/>
        <v>0</v>
      </c>
      <c r="P23" s="891" t="s">
        <v>357</v>
      </c>
      <c r="Q23" s="716">
        <v>15120</v>
      </c>
      <c r="R23" s="729">
        <v>0</v>
      </c>
      <c r="S23" s="891" t="s">
        <v>357</v>
      </c>
    </row>
    <row r="24" spans="3:22" ht="15" thickTop="1" thickBot="1" x14ac:dyDescent="0.2">
      <c r="C24" s="1040"/>
      <c r="D24" s="340" t="s">
        <v>46</v>
      </c>
      <c r="E24" s="174">
        <v>25288474</v>
      </c>
      <c r="F24" s="712">
        <f>SUM(F16:F23)</f>
        <v>100.00000000000001</v>
      </c>
      <c r="G24" s="886">
        <v>100</v>
      </c>
      <c r="H24" s="178">
        <v>26443087</v>
      </c>
      <c r="I24" s="712">
        <f>SUM(I16:I23)</f>
        <v>100</v>
      </c>
      <c r="J24" s="726">
        <f>IFERROR(ROUND(H24/$E24*100,0),"－")</f>
        <v>105</v>
      </c>
      <c r="K24" s="174">
        <v>26783579</v>
      </c>
      <c r="L24" s="712">
        <f>SUM(L16:L23)</f>
        <v>100.00000000000001</v>
      </c>
      <c r="M24" s="726">
        <f t="shared" si="2"/>
        <v>106</v>
      </c>
      <c r="N24" s="174">
        <v>26951138</v>
      </c>
      <c r="O24" s="712">
        <f>SUM(O16:O23)</f>
        <v>100.00000000000001</v>
      </c>
      <c r="P24" s="726">
        <f t="shared" si="3"/>
        <v>107</v>
      </c>
      <c r="Q24" s="174">
        <v>26744524</v>
      </c>
      <c r="R24" s="712">
        <f>SUM(R16:R23)</f>
        <v>100</v>
      </c>
      <c r="S24" s="726">
        <f>IFERROR(ROUND(Q24/$E24*100,0),"－")</f>
        <v>106</v>
      </c>
    </row>
    <row r="25" spans="3:22" x14ac:dyDescent="0.15">
      <c r="C25" s="341"/>
      <c r="D25" s="342"/>
      <c r="E25" s="343"/>
      <c r="F25" s="344"/>
      <c r="G25" s="345"/>
      <c r="H25" s="343"/>
      <c r="I25" s="344"/>
      <c r="J25" s="346"/>
      <c r="K25" s="343"/>
      <c r="L25" s="344"/>
      <c r="M25" s="346"/>
      <c r="N25" s="347"/>
      <c r="O25" s="348"/>
      <c r="P25" s="349"/>
      <c r="Q25" s="347"/>
      <c r="R25" s="348"/>
      <c r="S25" s="346"/>
      <c r="T25" s="350"/>
      <c r="V25" s="351"/>
    </row>
    <row r="26" spans="3:22" x14ac:dyDescent="0.15">
      <c r="C26" s="342"/>
      <c r="D26" s="342"/>
      <c r="F26" s="352"/>
      <c r="G26" s="346"/>
      <c r="I26" s="352"/>
      <c r="J26" s="346"/>
      <c r="L26" s="352"/>
      <c r="M26" s="353"/>
      <c r="O26" s="352"/>
      <c r="P26" s="346"/>
      <c r="R26" s="352"/>
      <c r="S26" s="353"/>
      <c r="T26" s="354"/>
      <c r="V26" s="355"/>
    </row>
  </sheetData>
  <mergeCells count="11">
    <mergeCell ref="C16:C24"/>
    <mergeCell ref="K4:M4"/>
    <mergeCell ref="E4:G4"/>
    <mergeCell ref="N4:P4"/>
    <mergeCell ref="H4:J4"/>
    <mergeCell ref="C4:D5"/>
    <mergeCell ref="C6:C14"/>
    <mergeCell ref="U3:V3"/>
    <mergeCell ref="C2:G2"/>
    <mergeCell ref="R3:S3"/>
    <mergeCell ref="Q4:S4"/>
  </mergeCells>
  <phoneticPr fontId="2"/>
  <printOptions horizontalCentered="1" verticalCentered="1"/>
  <pageMargins left="0.59055118110236227" right="0.62992125984251968" top="0.98425196850393704" bottom="0.98425196850393704" header="0.51181102362204722" footer="0.51181102362204722"/>
  <pageSetup paperSize="9" scale="66"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F5408-08F7-49D8-9388-2103E85034E9}">
  <sheetPr codeName="Sheet16">
    <tabColor indexed="13"/>
  </sheetPr>
  <dimension ref="A1:S28"/>
  <sheetViews>
    <sheetView showGridLines="0" zoomScale="81" zoomScaleNormal="81" workbookViewId="0"/>
  </sheetViews>
  <sheetFormatPr defaultRowHeight="13.5" x14ac:dyDescent="0.15"/>
  <cols>
    <col min="1" max="1" width="9" style="37" customWidth="1"/>
    <col min="2" max="2" width="9" style="37" hidden="1" customWidth="1"/>
    <col min="3" max="3" width="3.5" style="360" customWidth="1"/>
    <col min="4" max="4" width="20.5" style="360" customWidth="1"/>
    <col min="5" max="5" width="11.125" style="360" customWidth="1"/>
    <col min="6" max="6" width="7.125" style="360" customWidth="1"/>
    <col min="7" max="7" width="6.125" style="360" customWidth="1"/>
    <col min="8" max="8" width="11.125" style="360" customWidth="1"/>
    <col min="9" max="9" width="7.125" style="360" customWidth="1"/>
    <col min="10" max="10" width="6.125" style="360" customWidth="1"/>
    <col min="11" max="11" width="11.375" style="421" customWidth="1"/>
    <col min="12" max="12" width="7.125" style="422" customWidth="1"/>
    <col min="13" max="13" width="6.375" style="423" customWidth="1"/>
    <col min="14" max="14" width="11.375" style="421" customWidth="1"/>
    <col min="15" max="15" width="7.125" style="422" customWidth="1"/>
    <col min="16" max="16" width="6.375" style="423" customWidth="1"/>
    <col min="17" max="17" width="11.375" style="360" customWidth="1"/>
    <col min="18" max="18" width="7.125" style="360" customWidth="1"/>
    <col min="19" max="19" width="6.375" style="360" customWidth="1"/>
    <col min="20" max="16384" width="9" style="360"/>
  </cols>
  <sheetData>
    <row r="1" spans="1:19" s="37" customFormat="1" ht="17.25" x14ac:dyDescent="0.2">
      <c r="A1" s="37" t="s">
        <v>254</v>
      </c>
      <c r="C1" s="5" t="s">
        <v>259</v>
      </c>
      <c r="L1" s="38"/>
      <c r="O1" s="38"/>
    </row>
    <row r="2" spans="1:19" ht="17.25" x14ac:dyDescent="0.15">
      <c r="A2" s="37" t="s">
        <v>261</v>
      </c>
      <c r="C2" s="2" t="s">
        <v>228</v>
      </c>
      <c r="D2" s="2"/>
      <c r="E2" s="358"/>
      <c r="F2" s="358"/>
      <c r="G2" s="358"/>
      <c r="H2" s="358"/>
      <c r="I2" s="358"/>
      <c r="J2" s="358"/>
      <c r="K2" s="2"/>
      <c r="L2" s="2"/>
      <c r="M2" s="359"/>
      <c r="N2" s="2"/>
      <c r="O2" s="2"/>
      <c r="P2" s="359"/>
    </row>
    <row r="3" spans="1:19" ht="14.25" thickBot="1" x14ac:dyDescent="0.2">
      <c r="C3" s="358"/>
      <c r="D3" s="358"/>
      <c r="E3" s="361"/>
      <c r="F3" s="361"/>
      <c r="G3" s="362"/>
      <c r="H3" s="363"/>
      <c r="I3" s="363"/>
      <c r="J3" s="363"/>
      <c r="K3" s="972"/>
      <c r="L3" s="972"/>
      <c r="M3" s="972"/>
      <c r="N3" s="972"/>
      <c r="O3" s="972"/>
      <c r="P3" s="972"/>
      <c r="Q3" s="972" t="s">
        <v>239</v>
      </c>
      <c r="R3" s="972"/>
      <c r="S3" s="972"/>
    </row>
    <row r="4" spans="1:19" x14ac:dyDescent="0.15">
      <c r="C4" s="1060" t="s">
        <v>0</v>
      </c>
      <c r="D4" s="1061"/>
      <c r="E4" s="1067" t="s">
        <v>307</v>
      </c>
      <c r="F4" s="1052"/>
      <c r="G4" s="1052"/>
      <c r="H4" s="1054" t="s">
        <v>322</v>
      </c>
      <c r="I4" s="1055"/>
      <c r="J4" s="1056"/>
      <c r="K4" s="1051" t="s">
        <v>332</v>
      </c>
      <c r="L4" s="1052"/>
      <c r="M4" s="1053"/>
      <c r="N4" s="1051" t="s">
        <v>361</v>
      </c>
      <c r="O4" s="1052"/>
      <c r="P4" s="1053"/>
      <c r="Q4" s="1051" t="s">
        <v>372</v>
      </c>
      <c r="R4" s="1052"/>
      <c r="S4" s="1053"/>
    </row>
    <row r="5" spans="1:19" ht="14.25" thickBot="1" x14ac:dyDescent="0.2">
      <c r="C5" s="1062"/>
      <c r="D5" s="1063"/>
      <c r="E5" s="364" t="s">
        <v>188</v>
      </c>
      <c r="F5" s="365" t="s">
        <v>189</v>
      </c>
      <c r="G5" s="366" t="s">
        <v>74</v>
      </c>
      <c r="H5" s="810" t="s">
        <v>188</v>
      </c>
      <c r="I5" s="365" t="s">
        <v>189</v>
      </c>
      <c r="J5" s="367" t="s">
        <v>74</v>
      </c>
      <c r="K5" s="368" t="s">
        <v>188</v>
      </c>
      <c r="L5" s="365" t="s">
        <v>189</v>
      </c>
      <c r="M5" s="367" t="s">
        <v>74</v>
      </c>
      <c r="N5" s="368" t="s">
        <v>188</v>
      </c>
      <c r="O5" s="365" t="s">
        <v>189</v>
      </c>
      <c r="P5" s="367" t="s">
        <v>74</v>
      </c>
      <c r="Q5" s="368" t="s">
        <v>188</v>
      </c>
      <c r="R5" s="365" t="s">
        <v>189</v>
      </c>
      <c r="S5" s="367" t="s">
        <v>74</v>
      </c>
    </row>
    <row r="6" spans="1:19" ht="14.25" customHeight="1" thickTop="1" x14ac:dyDescent="0.15">
      <c r="C6" s="1064" t="s">
        <v>39</v>
      </c>
      <c r="D6" s="369" t="s">
        <v>72</v>
      </c>
      <c r="E6" s="370">
        <v>4593119</v>
      </c>
      <c r="F6" s="371">
        <f>E6/$E$15*100</f>
        <v>19.226608065472416</v>
      </c>
      <c r="G6" s="372">
        <v>100</v>
      </c>
      <c r="H6" s="373">
        <v>4517444</v>
      </c>
      <c r="I6" s="371">
        <f>H6/$H$15*100</f>
        <v>18.91947140749755</v>
      </c>
      <c r="J6" s="374">
        <f>H6/E6*100</f>
        <v>98.352426749666193</v>
      </c>
      <c r="K6" s="373">
        <v>4535044</v>
      </c>
      <c r="L6" s="375">
        <f t="shared" ref="L6:L14" si="0">K6/$K$15*100</f>
        <v>19.866671613938287</v>
      </c>
      <c r="M6" s="374">
        <f>K6/E6*100</f>
        <v>98.735608635439235</v>
      </c>
      <c r="N6" s="373">
        <v>4506608</v>
      </c>
      <c r="O6" s="375">
        <f t="shared" ref="O6:O13" si="1">N6/$N$15*100</f>
        <v>19.386470447794583</v>
      </c>
      <c r="P6" s="374">
        <f>N6/E6*100</f>
        <v>98.116508629539098</v>
      </c>
      <c r="Q6" s="373">
        <v>4732862</v>
      </c>
      <c r="R6" s="375">
        <f>Q6/$Q$15*100</f>
        <v>19.992032522447552</v>
      </c>
      <c r="S6" s="374">
        <f>Q6/E6*100</f>
        <v>103.04244240133991</v>
      </c>
    </row>
    <row r="7" spans="1:19" x14ac:dyDescent="0.15">
      <c r="C7" s="1065"/>
      <c r="D7" s="376" t="s">
        <v>21</v>
      </c>
      <c r="E7" s="377">
        <v>0</v>
      </c>
      <c r="F7" s="375">
        <f t="shared" ref="F7:F15" si="2">E7/$E$15*100</f>
        <v>0</v>
      </c>
      <c r="G7" s="378">
        <v>100</v>
      </c>
      <c r="H7" s="379">
        <v>0</v>
      </c>
      <c r="I7" s="375">
        <f t="shared" ref="I7:I15" si="3">H7/$H$15*100</f>
        <v>0</v>
      </c>
      <c r="J7" s="378">
        <v>100</v>
      </c>
      <c r="K7" s="379">
        <v>0</v>
      </c>
      <c r="L7" s="375">
        <f t="shared" si="0"/>
        <v>0</v>
      </c>
      <c r="M7" s="380">
        <v>100</v>
      </c>
      <c r="N7" s="379">
        <v>0</v>
      </c>
      <c r="O7" s="375">
        <f t="shared" si="1"/>
        <v>0</v>
      </c>
      <c r="P7" s="380">
        <v>100</v>
      </c>
      <c r="Q7" s="379">
        <v>0</v>
      </c>
      <c r="R7" s="375">
        <f t="shared" ref="R7:R14" si="4">Q7/$Q$15*100</f>
        <v>0</v>
      </c>
      <c r="S7" s="380">
        <v>100</v>
      </c>
    </row>
    <row r="8" spans="1:19" x14ac:dyDescent="0.15">
      <c r="C8" s="1065"/>
      <c r="D8" s="376" t="s">
        <v>22</v>
      </c>
      <c r="E8" s="377">
        <v>5478694</v>
      </c>
      <c r="F8" s="375">
        <v>23</v>
      </c>
      <c r="G8" s="378">
        <v>100</v>
      </c>
      <c r="H8" s="379">
        <v>5083082</v>
      </c>
      <c r="I8" s="375">
        <f t="shared" si="3"/>
        <v>21.288415431594824</v>
      </c>
      <c r="J8" s="380">
        <f>H8/E8*100</f>
        <v>92.779082022102344</v>
      </c>
      <c r="K8" s="379">
        <v>5043510</v>
      </c>
      <c r="L8" s="375">
        <f t="shared" si="0"/>
        <v>22.094109109330336</v>
      </c>
      <c r="M8" s="380">
        <f t="shared" ref="M8:M15" si="5">K8/E8*100</f>
        <v>92.056793097041009</v>
      </c>
      <c r="N8" s="379">
        <v>5166412</v>
      </c>
      <c r="O8" s="375">
        <f t="shared" si="1"/>
        <v>22.224807118598132</v>
      </c>
      <c r="P8" s="380">
        <f>N8/E8*100</f>
        <v>94.300064942484468</v>
      </c>
      <c r="Q8" s="379">
        <v>5264881</v>
      </c>
      <c r="R8" s="375">
        <v>22.3</v>
      </c>
      <c r="S8" s="380">
        <f>Q8/E8*100</f>
        <v>96.097372841045697</v>
      </c>
    </row>
    <row r="9" spans="1:19" x14ac:dyDescent="0.15">
      <c r="C9" s="1065"/>
      <c r="D9" s="376" t="s">
        <v>71</v>
      </c>
      <c r="E9" s="377">
        <v>5358625</v>
      </c>
      <c r="F9" s="375">
        <f t="shared" si="2"/>
        <v>22.430984837284239</v>
      </c>
      <c r="G9" s="378">
        <v>100</v>
      </c>
      <c r="H9" s="379">
        <v>5630166</v>
      </c>
      <c r="I9" s="375">
        <f>H9/$H$15*100</f>
        <v>23.579653595366061</v>
      </c>
      <c r="J9" s="380">
        <f t="shared" ref="J9:J14" si="6">H9/E9*100</f>
        <v>105.06736336280295</v>
      </c>
      <c r="K9" s="379">
        <v>5705046</v>
      </c>
      <c r="L9" s="375">
        <f t="shared" si="0"/>
        <v>24.992100500990105</v>
      </c>
      <c r="M9" s="380">
        <f t="shared" si="5"/>
        <v>106.46473675616413</v>
      </c>
      <c r="N9" s="379">
        <v>5802594</v>
      </c>
      <c r="O9" s="375">
        <f t="shared" si="1"/>
        <v>24.96152696252928</v>
      </c>
      <c r="P9" s="380">
        <f t="shared" ref="P9:P14" si="7">N9/E9*100</f>
        <v>108.28512911427839</v>
      </c>
      <c r="Q9" s="379">
        <v>6065619</v>
      </c>
      <c r="R9" s="375">
        <f t="shared" si="4"/>
        <v>25.621717328072485</v>
      </c>
      <c r="S9" s="380">
        <f t="shared" ref="S9:S14" si="8">Q9/E9*100</f>
        <v>113.19357111199236</v>
      </c>
    </row>
    <row r="10" spans="1:19" x14ac:dyDescent="0.15">
      <c r="C10" s="1065"/>
      <c r="D10" s="376" t="s">
        <v>23</v>
      </c>
      <c r="E10" s="382">
        <v>2989228</v>
      </c>
      <c r="F10" s="375">
        <f t="shared" si="2"/>
        <v>12.512786011931324</v>
      </c>
      <c r="G10" s="378">
        <v>100</v>
      </c>
      <c r="H10" s="383">
        <v>3070919</v>
      </c>
      <c r="I10" s="375">
        <f t="shared" si="3"/>
        <v>12.861291521320675</v>
      </c>
      <c r="J10" s="380">
        <f t="shared" si="6"/>
        <v>102.73284607263147</v>
      </c>
      <c r="K10" s="383">
        <v>3062924</v>
      </c>
      <c r="L10" s="375">
        <f t="shared" si="0"/>
        <v>13.417754113620575</v>
      </c>
      <c r="M10" s="380">
        <f t="shared" si="5"/>
        <v>102.46538571162856</v>
      </c>
      <c r="N10" s="383">
        <v>3125012</v>
      </c>
      <c r="O10" s="375">
        <f t="shared" si="1"/>
        <v>13.443137895952665</v>
      </c>
      <c r="P10" s="380">
        <f t="shared" si="7"/>
        <v>104.54244373463651</v>
      </c>
      <c r="Q10" s="383">
        <v>3213018</v>
      </c>
      <c r="R10" s="375">
        <f t="shared" si="4"/>
        <v>13.572075490730425</v>
      </c>
      <c r="S10" s="380">
        <f t="shared" si="8"/>
        <v>107.48654836633405</v>
      </c>
    </row>
    <row r="11" spans="1:19" x14ac:dyDescent="0.15">
      <c r="C11" s="1065"/>
      <c r="D11" s="376" t="s">
        <v>75</v>
      </c>
      <c r="E11" s="384">
        <v>308</v>
      </c>
      <c r="F11" s="375">
        <f t="shared" si="2"/>
        <v>1.2892753887207157E-3</v>
      </c>
      <c r="G11" s="378">
        <v>100</v>
      </c>
      <c r="H11" s="385">
        <v>367</v>
      </c>
      <c r="I11" s="375">
        <f t="shared" si="3"/>
        <v>1.5370297908621779E-3</v>
      </c>
      <c r="J11" s="380">
        <f t="shared" si="6"/>
        <v>119.15584415584415</v>
      </c>
      <c r="K11" s="385">
        <v>463</v>
      </c>
      <c r="L11" s="375">
        <f t="shared" si="0"/>
        <v>2.0282645454494878E-3</v>
      </c>
      <c r="M11" s="380">
        <f t="shared" si="5"/>
        <v>150.32467532467533</v>
      </c>
      <c r="N11" s="385">
        <v>634</v>
      </c>
      <c r="O11" s="375">
        <f t="shared" si="1"/>
        <v>2.7273333433708376E-3</v>
      </c>
      <c r="P11" s="380">
        <f t="shared" si="7"/>
        <v>205.84415584415586</v>
      </c>
      <c r="Q11" s="385">
        <v>2516</v>
      </c>
      <c r="R11" s="375">
        <f t="shared" si="4"/>
        <v>1.062780909869716E-2</v>
      </c>
      <c r="S11" s="380">
        <f t="shared" si="8"/>
        <v>816.88311688311683</v>
      </c>
    </row>
    <row r="12" spans="1:19" x14ac:dyDescent="0.15">
      <c r="C12" s="1065"/>
      <c r="D12" s="376" t="s">
        <v>76</v>
      </c>
      <c r="E12" s="382">
        <v>4221238</v>
      </c>
      <c r="F12" s="375">
        <f t="shared" si="2"/>
        <v>17.669929426404728</v>
      </c>
      <c r="G12" s="378">
        <v>100</v>
      </c>
      <c r="H12" s="383">
        <v>3751857</v>
      </c>
      <c r="I12" s="375">
        <f t="shared" si="3"/>
        <v>15.713122561457215</v>
      </c>
      <c r="J12" s="380">
        <f t="shared" si="6"/>
        <v>88.88048956254066</v>
      </c>
      <c r="K12" s="383">
        <v>3776443</v>
      </c>
      <c r="L12" s="375">
        <f>K12/$K$15*100</f>
        <v>16.543467483392874</v>
      </c>
      <c r="M12" s="380">
        <f t="shared" si="5"/>
        <v>89.462925331383829</v>
      </c>
      <c r="N12" s="383">
        <v>3951871</v>
      </c>
      <c r="O12" s="375">
        <f t="shared" si="1"/>
        <v>17.000109695584001</v>
      </c>
      <c r="P12" s="380">
        <f t="shared" si="7"/>
        <v>93.61876776433833</v>
      </c>
      <c r="Q12" s="383">
        <v>4101502</v>
      </c>
      <c r="R12" s="375">
        <f t="shared" si="4"/>
        <v>17.325111396631399</v>
      </c>
      <c r="S12" s="380">
        <f t="shared" si="8"/>
        <v>97.163486162116413</v>
      </c>
    </row>
    <row r="13" spans="1:19" x14ac:dyDescent="0.15">
      <c r="C13" s="1065"/>
      <c r="D13" s="376" t="s">
        <v>77</v>
      </c>
      <c r="E13" s="384">
        <v>1246871</v>
      </c>
      <c r="F13" s="375">
        <f t="shared" si="2"/>
        <v>5.2193509519791803</v>
      </c>
      <c r="G13" s="378">
        <v>100</v>
      </c>
      <c r="H13" s="385">
        <v>1820347</v>
      </c>
      <c r="I13" s="375">
        <f t="shared" si="3"/>
        <v>7.623780841162378</v>
      </c>
      <c r="J13" s="380">
        <f t="shared" si="6"/>
        <v>145.9932102037821</v>
      </c>
      <c r="K13" s="385">
        <v>697353</v>
      </c>
      <c r="L13" s="375">
        <f>K13/$K$15*100</f>
        <v>3.0548949580190854</v>
      </c>
      <c r="M13" s="380">
        <f t="shared" si="5"/>
        <v>55.92823956928985</v>
      </c>
      <c r="N13" s="385">
        <v>687506</v>
      </c>
      <c r="O13" s="375">
        <f t="shared" si="1"/>
        <v>2.957504791115948</v>
      </c>
      <c r="P13" s="380">
        <f t="shared" si="7"/>
        <v>55.138502699958536</v>
      </c>
      <c r="Q13" s="385">
        <v>283406</v>
      </c>
      <c r="R13" s="375">
        <f t="shared" si="4"/>
        <v>1.1971322994536435</v>
      </c>
      <c r="S13" s="380">
        <f t="shared" si="8"/>
        <v>22.729376174439857</v>
      </c>
    </row>
    <row r="14" spans="1:19" ht="14.25" thickBot="1" x14ac:dyDescent="0.2">
      <c r="C14" s="1065"/>
      <c r="D14" s="386" t="s">
        <v>27</v>
      </c>
      <c r="E14" s="382">
        <v>1305</v>
      </c>
      <c r="F14" s="387">
        <f t="shared" si="2"/>
        <v>5.4626765658458889E-3</v>
      </c>
      <c r="G14" s="388">
        <v>100</v>
      </c>
      <c r="H14" s="383">
        <v>3039</v>
      </c>
      <c r="I14" s="387">
        <f t="shared" si="3"/>
        <v>1.27276118104364E-2</v>
      </c>
      <c r="J14" s="380">
        <f t="shared" si="6"/>
        <v>232.87356321839079</v>
      </c>
      <c r="K14" s="383">
        <v>6614</v>
      </c>
      <c r="L14" s="387">
        <f t="shared" si="0"/>
        <v>2.8973956163289228E-2</v>
      </c>
      <c r="M14" s="389">
        <f t="shared" si="5"/>
        <v>506.81992337164752</v>
      </c>
      <c r="N14" s="383">
        <v>5513</v>
      </c>
      <c r="O14" s="387">
        <f>N14/$N$15*100</f>
        <v>2.3715755082024337E-2</v>
      </c>
      <c r="P14" s="380">
        <f t="shared" si="7"/>
        <v>422.45210727969351</v>
      </c>
      <c r="Q14" s="383">
        <v>9937</v>
      </c>
      <c r="R14" s="375">
        <f t="shared" si="4"/>
        <v>4.1974777032493513E-2</v>
      </c>
      <c r="S14" s="380">
        <f t="shared" si="8"/>
        <v>761.45593869731806</v>
      </c>
    </row>
    <row r="15" spans="1:19" ht="15" thickTop="1" thickBot="1" x14ac:dyDescent="0.2">
      <c r="C15" s="1066"/>
      <c r="D15" s="390" t="s">
        <v>46</v>
      </c>
      <c r="E15" s="391">
        <f>SUM(E6:E14)</f>
        <v>23889388</v>
      </c>
      <c r="F15" s="392">
        <f t="shared" si="2"/>
        <v>100</v>
      </c>
      <c r="G15" s="393">
        <v>100</v>
      </c>
      <c r="H15" s="391">
        <f>SUM(H6:H14)</f>
        <v>23877221</v>
      </c>
      <c r="I15" s="392">
        <f t="shared" si="3"/>
        <v>100</v>
      </c>
      <c r="J15" s="394">
        <f>H15/E15*100</f>
        <v>99.949069436186477</v>
      </c>
      <c r="K15" s="395">
        <f>SUM(K6:K14)</f>
        <v>22827397</v>
      </c>
      <c r="L15" s="392">
        <f>K15/$K$15*100</f>
        <v>100</v>
      </c>
      <c r="M15" s="394">
        <f t="shared" si="5"/>
        <v>95.554549157977604</v>
      </c>
      <c r="N15" s="395">
        <f>SUM(N6:N14)</f>
        <v>23246150</v>
      </c>
      <c r="O15" s="392">
        <f>N15/$N$15*100</f>
        <v>100</v>
      </c>
      <c r="P15" s="394">
        <f>N15/E15*100</f>
        <v>97.307432069837873</v>
      </c>
      <c r="Q15" s="395">
        <f>SUM(Q6:Q14)</f>
        <v>23673741</v>
      </c>
      <c r="R15" s="392">
        <f>Q15/$Q$15*100</f>
        <v>100</v>
      </c>
      <c r="S15" s="394">
        <f>Q15/E15*100</f>
        <v>99.097310487819939</v>
      </c>
    </row>
    <row r="16" spans="1:19" ht="14.25" thickBot="1" x14ac:dyDescent="0.2">
      <c r="C16" s="396"/>
      <c r="D16" s="397"/>
      <c r="E16" s="397"/>
      <c r="F16" s="398"/>
      <c r="G16" s="397"/>
      <c r="H16" s="397"/>
      <c r="I16" s="398"/>
      <c r="J16" s="397"/>
      <c r="K16" s="397"/>
      <c r="L16" s="398"/>
      <c r="M16" s="397"/>
      <c r="N16" s="397"/>
      <c r="O16" s="398"/>
      <c r="P16" s="397"/>
      <c r="Q16" s="397"/>
      <c r="R16" s="398"/>
      <c r="S16" s="397"/>
    </row>
    <row r="17" spans="1:19" ht="13.5" customHeight="1" x14ac:dyDescent="0.15">
      <c r="A17" s="399"/>
      <c r="B17" s="399"/>
      <c r="C17" s="1057" t="s">
        <v>42</v>
      </c>
      <c r="D17" s="369" t="s">
        <v>32</v>
      </c>
      <c r="E17" s="400">
        <v>505343</v>
      </c>
      <c r="F17" s="401">
        <f>E17/$E$23*100</f>
        <v>2.2898276368239108</v>
      </c>
      <c r="G17" s="403">
        <v>100</v>
      </c>
      <c r="H17" s="404">
        <v>507085</v>
      </c>
      <c r="I17" s="405">
        <f>H17/$H$23*100</f>
        <v>2.187609429544231</v>
      </c>
      <c r="J17" s="403">
        <f>H17/E17*100</f>
        <v>100.34471636096671</v>
      </c>
      <c r="K17" s="404">
        <v>548890</v>
      </c>
      <c r="L17" s="401">
        <f>K17/$K$23*100</f>
        <v>2.4791902760131146</v>
      </c>
      <c r="M17" s="406">
        <f>K17/E17*100</f>
        <v>108.61731536797778</v>
      </c>
      <c r="N17" s="404">
        <v>560288</v>
      </c>
      <c r="O17" s="401">
        <f>N17/$N$23*100</f>
        <v>2.439987137425736</v>
      </c>
      <c r="P17" s="406">
        <f>N17/E17*100</f>
        <v>110.87281311901025</v>
      </c>
      <c r="Q17" s="404">
        <v>581288</v>
      </c>
      <c r="R17" s="405">
        <f t="shared" ref="R17:R23" si="9">Q17/$Q$23*100</f>
        <v>2.492892237115699</v>
      </c>
      <c r="S17" s="406">
        <f>Q17/E17*100</f>
        <v>115.0284064486893</v>
      </c>
    </row>
    <row r="18" spans="1:19" x14ac:dyDescent="0.15">
      <c r="A18" s="399"/>
      <c r="B18" s="399"/>
      <c r="C18" s="1058"/>
      <c r="D18" s="376" t="s">
        <v>66</v>
      </c>
      <c r="E18" s="377">
        <v>19222884</v>
      </c>
      <c r="F18" s="381">
        <f t="shared" ref="F18:F23" si="10">E18/$E$23*100</f>
        <v>87.103395204168592</v>
      </c>
      <c r="G18" s="402">
        <v>100</v>
      </c>
      <c r="H18" s="379">
        <v>19773371</v>
      </c>
      <c r="I18" s="375">
        <f t="shared" ref="I18:I23" si="11">H18/$H$23*100</f>
        <v>85.304067076479157</v>
      </c>
      <c r="J18" s="378">
        <f>H18/E18*100</f>
        <v>102.86370661134927</v>
      </c>
      <c r="K18" s="379">
        <v>20088287</v>
      </c>
      <c r="L18" s="381">
        <f t="shared" ref="L18:L23" si="12">K18/$K$23*100</f>
        <v>90.733454411923447</v>
      </c>
      <c r="M18" s="407">
        <f>K18/E18*100</f>
        <v>104.50194154009355</v>
      </c>
      <c r="N18" s="379">
        <v>20867347</v>
      </c>
      <c r="O18" s="381">
        <f t="shared" ref="O18:O23" si="13">N18/$N$23*100</f>
        <v>90.874797019032215</v>
      </c>
      <c r="P18" s="407">
        <f>N18/E18*100</f>
        <v>108.55471530702675</v>
      </c>
      <c r="Q18" s="379">
        <v>21611345</v>
      </c>
      <c r="R18" s="808">
        <f t="shared" si="9"/>
        <v>92.681689943933421</v>
      </c>
      <c r="S18" s="407">
        <f>Q18/E18*100</f>
        <v>112.42509188527589</v>
      </c>
    </row>
    <row r="19" spans="1:19" x14ac:dyDescent="0.15">
      <c r="A19" s="399"/>
      <c r="B19" s="399"/>
      <c r="C19" s="1058"/>
      <c r="D19" s="376" t="s">
        <v>202</v>
      </c>
      <c r="E19" s="384">
        <v>1100631</v>
      </c>
      <c r="F19" s="381">
        <f t="shared" si="10"/>
        <v>4.9872171609088047</v>
      </c>
      <c r="G19" s="402">
        <v>100</v>
      </c>
      <c r="H19" s="385">
        <v>1091947</v>
      </c>
      <c r="I19" s="375">
        <f t="shared" si="11"/>
        <v>4.7107556992664623</v>
      </c>
      <c r="J19" s="378">
        <f>H19/E19*100</f>
        <v>99.210998054752224</v>
      </c>
      <c r="K19" s="385">
        <v>738103</v>
      </c>
      <c r="L19" s="381">
        <f t="shared" si="12"/>
        <v>3.333815118322629</v>
      </c>
      <c r="M19" s="407">
        <f>K19/E19*100</f>
        <v>67.061803638094872</v>
      </c>
      <c r="N19" s="385">
        <v>769675</v>
      </c>
      <c r="O19" s="381">
        <f t="shared" si="13"/>
        <v>3.3518424453105435</v>
      </c>
      <c r="P19" s="407">
        <f>N19/E19*100</f>
        <v>69.930339959532304</v>
      </c>
      <c r="Q19" s="385">
        <v>763399</v>
      </c>
      <c r="R19" s="375">
        <f t="shared" si="9"/>
        <v>3.273887368949449</v>
      </c>
      <c r="S19" s="407">
        <f>Q19/E19*100</f>
        <v>69.36012160297139</v>
      </c>
    </row>
    <row r="20" spans="1:19" x14ac:dyDescent="0.15">
      <c r="A20" s="399"/>
      <c r="B20" s="399"/>
      <c r="C20" s="1058"/>
      <c r="D20" s="408" t="s">
        <v>73</v>
      </c>
      <c r="E20" s="382">
        <v>0</v>
      </c>
      <c r="F20" s="381">
        <f t="shared" si="10"/>
        <v>0</v>
      </c>
      <c r="G20" s="378">
        <v>100</v>
      </c>
      <c r="H20" s="383">
        <v>0</v>
      </c>
      <c r="I20" s="375">
        <f t="shared" si="11"/>
        <v>0</v>
      </c>
      <c r="J20" s="378">
        <v>100</v>
      </c>
      <c r="K20" s="383">
        <v>0</v>
      </c>
      <c r="L20" s="381">
        <f t="shared" si="12"/>
        <v>0</v>
      </c>
      <c r="M20" s="407">
        <v>100</v>
      </c>
      <c r="N20" s="383">
        <v>0</v>
      </c>
      <c r="O20" s="381">
        <f t="shared" si="13"/>
        <v>0</v>
      </c>
      <c r="P20" s="407">
        <v>100</v>
      </c>
      <c r="Q20" s="383">
        <v>0</v>
      </c>
      <c r="R20" s="809">
        <f t="shared" si="9"/>
        <v>0</v>
      </c>
      <c r="S20" s="407">
        <v>100</v>
      </c>
    </row>
    <row r="21" spans="1:19" x14ac:dyDescent="0.15">
      <c r="A21" s="399"/>
      <c r="B21" s="399"/>
      <c r="C21" s="1058"/>
      <c r="D21" s="376" t="s">
        <v>37</v>
      </c>
      <c r="E21" s="384">
        <v>1240183</v>
      </c>
      <c r="F21" s="381">
        <f t="shared" si="10"/>
        <v>5.6195599980986941</v>
      </c>
      <c r="G21" s="402">
        <v>100</v>
      </c>
      <c r="H21" s="385">
        <v>1807466</v>
      </c>
      <c r="I21" s="381">
        <f t="shared" si="11"/>
        <v>7.7975677947101429</v>
      </c>
      <c r="J21" s="378">
        <f>H21/E21*100</f>
        <v>145.74187841633048</v>
      </c>
      <c r="K21" s="385">
        <v>764610</v>
      </c>
      <c r="L21" s="381">
        <f t="shared" si="12"/>
        <v>3.4535401937407997</v>
      </c>
      <c r="M21" s="407">
        <f>K21/E21*100</f>
        <v>61.652997984974803</v>
      </c>
      <c r="N21" s="385">
        <v>765434</v>
      </c>
      <c r="O21" s="381">
        <f t="shared" si="13"/>
        <v>3.3333733982315006</v>
      </c>
      <c r="P21" s="407">
        <f>N21/E21*100</f>
        <v>61.719439792353228</v>
      </c>
      <c r="Q21" s="385">
        <v>361783</v>
      </c>
      <c r="R21" s="808">
        <v>1.5</v>
      </c>
      <c r="S21" s="407">
        <f>Q21/E21*100</f>
        <v>29.171743202414486</v>
      </c>
    </row>
    <row r="22" spans="1:19" ht="14.25" thickBot="1" x14ac:dyDescent="0.2">
      <c r="A22" s="399"/>
      <c r="B22" s="399"/>
      <c r="C22" s="1058"/>
      <c r="D22" s="386" t="s">
        <v>78</v>
      </c>
      <c r="E22" s="409">
        <v>0</v>
      </c>
      <c r="F22" s="410">
        <f t="shared" si="10"/>
        <v>0</v>
      </c>
      <c r="G22" s="411">
        <v>100</v>
      </c>
      <c r="H22" s="412">
        <v>0</v>
      </c>
      <c r="I22" s="410">
        <f t="shared" si="11"/>
        <v>0</v>
      </c>
      <c r="J22" s="413">
        <v>100</v>
      </c>
      <c r="K22" s="412">
        <v>0</v>
      </c>
      <c r="L22" s="410">
        <f t="shared" si="12"/>
        <v>0</v>
      </c>
      <c r="M22" s="380">
        <v>100</v>
      </c>
      <c r="N22" s="412">
        <v>0</v>
      </c>
      <c r="O22" s="410">
        <f t="shared" si="13"/>
        <v>0</v>
      </c>
      <c r="P22" s="380">
        <v>100</v>
      </c>
      <c r="Q22" s="412">
        <v>0</v>
      </c>
      <c r="R22" s="387">
        <f t="shared" si="9"/>
        <v>0</v>
      </c>
      <c r="S22" s="380">
        <v>100</v>
      </c>
    </row>
    <row r="23" spans="1:19" ht="15" thickTop="1" thickBot="1" x14ac:dyDescent="0.2">
      <c r="A23" s="399"/>
      <c r="B23" s="399"/>
      <c r="C23" s="1059"/>
      <c r="D23" s="390" t="s">
        <v>46</v>
      </c>
      <c r="E23" s="391">
        <f>SUM(E17:E22)</f>
        <v>22069041</v>
      </c>
      <c r="F23" s="414">
        <f t="shared" si="10"/>
        <v>100</v>
      </c>
      <c r="G23" s="393">
        <v>100</v>
      </c>
      <c r="H23" s="395">
        <f>SUM(H17:H22)</f>
        <v>23179869</v>
      </c>
      <c r="I23" s="414">
        <f t="shared" si="11"/>
        <v>100</v>
      </c>
      <c r="J23" s="393">
        <f>H23/E23*100</f>
        <v>105.03342215912328</v>
      </c>
      <c r="K23" s="395">
        <f>SUM(K17:K22)</f>
        <v>22139890</v>
      </c>
      <c r="L23" s="414">
        <f t="shared" si="12"/>
        <v>100</v>
      </c>
      <c r="M23" s="394">
        <f>K23/E23*100</f>
        <v>100.32103343321535</v>
      </c>
      <c r="N23" s="395">
        <f>SUM(N17:N22)</f>
        <v>22962744</v>
      </c>
      <c r="O23" s="414">
        <f t="shared" si="13"/>
        <v>100</v>
      </c>
      <c r="P23" s="394">
        <f>N23/E23*100</f>
        <v>104.04957786792819</v>
      </c>
      <c r="Q23" s="395">
        <f>SUM(Q17:Q22)</f>
        <v>23317815</v>
      </c>
      <c r="R23" s="414">
        <f t="shared" si="9"/>
        <v>100</v>
      </c>
      <c r="S23" s="394">
        <f>Q23/E23*100</f>
        <v>105.65848783370333</v>
      </c>
    </row>
    <row r="24" spans="1:19" x14ac:dyDescent="0.15">
      <c r="C24" s="415"/>
      <c r="D24" s="415"/>
      <c r="E24" s="417"/>
      <c r="F24" s="416"/>
      <c r="G24" s="415"/>
      <c r="H24" s="417"/>
      <c r="I24" s="416"/>
      <c r="J24" s="415"/>
      <c r="K24" s="418"/>
      <c r="L24" s="416"/>
      <c r="M24" s="419"/>
      <c r="N24" s="418"/>
      <c r="O24" s="416"/>
      <c r="P24" s="419"/>
    </row>
    <row r="25" spans="1:19" x14ac:dyDescent="0.15">
      <c r="C25" s="415"/>
      <c r="D25" s="415"/>
      <c r="E25" s="420"/>
      <c r="F25" s="415"/>
      <c r="G25" s="415"/>
      <c r="H25" s="420"/>
      <c r="I25" s="415"/>
      <c r="J25" s="415"/>
      <c r="K25" s="418"/>
      <c r="L25" s="416"/>
      <c r="M25" s="419"/>
      <c r="N25" s="418"/>
      <c r="O25" s="416"/>
      <c r="P25" s="419"/>
    </row>
    <row r="27" spans="1:19" ht="12" customHeight="1" x14ac:dyDescent="0.15"/>
    <row r="28" spans="1:19" x14ac:dyDescent="0.15">
      <c r="E28" s="424"/>
      <c r="G28" s="425"/>
    </row>
  </sheetData>
  <mergeCells count="11">
    <mergeCell ref="C17:C23"/>
    <mergeCell ref="C4:D5"/>
    <mergeCell ref="C6:C15"/>
    <mergeCell ref="E4:G4"/>
    <mergeCell ref="N3:P3"/>
    <mergeCell ref="N4:P4"/>
    <mergeCell ref="K3:M3"/>
    <mergeCell ref="H4:J4"/>
    <mergeCell ref="K4:M4"/>
    <mergeCell ref="Q3:S3"/>
    <mergeCell ref="Q4:S4"/>
  </mergeCells>
  <phoneticPr fontId="2"/>
  <printOptions horizontalCentered="1" verticalCentered="1"/>
  <pageMargins left="0.75" right="0.75" top="1" bottom="1" header="0.51200000000000001" footer="0.51200000000000001"/>
  <pageSetup paperSize="9" scale="81" orientation="landscape"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C3F2A-F872-4742-9C92-241448D75C30}">
  <sheetPr>
    <tabColor indexed="13"/>
    <pageSetUpPr fitToPage="1"/>
  </sheetPr>
  <dimension ref="A1:V22"/>
  <sheetViews>
    <sheetView showGridLines="0" zoomScale="85" zoomScaleNormal="85" workbookViewId="0"/>
  </sheetViews>
  <sheetFormatPr defaultRowHeight="13.5" x14ac:dyDescent="0.15"/>
  <cols>
    <col min="1" max="1" width="9" style="37" customWidth="1"/>
    <col min="2" max="2" width="0.5" style="37" customWidth="1"/>
    <col min="3" max="3" width="5.625" style="399" customWidth="1"/>
    <col min="4" max="4" width="23.625" style="399" customWidth="1"/>
    <col min="5" max="5" width="10.125" style="399" bestFit="1" customWidth="1"/>
    <col min="6" max="6" width="8.125" style="399" customWidth="1"/>
    <col min="7" max="7" width="5.875" style="399" customWidth="1"/>
    <col min="8" max="8" width="10.125" style="399" customWidth="1"/>
    <col min="9" max="9" width="6.875" style="399" customWidth="1"/>
    <col min="10" max="10" width="6" style="399" customWidth="1"/>
    <col min="11" max="11" width="10.125" style="399" customWidth="1"/>
    <col min="12" max="12" width="6.875" style="399" customWidth="1"/>
    <col min="13" max="13" width="6" style="399" customWidth="1"/>
    <col min="14" max="14" width="10.125" style="399" customWidth="1"/>
    <col min="15" max="15" width="6.875" style="399" customWidth="1"/>
    <col min="16" max="16" width="6" style="399" customWidth="1"/>
    <col min="17" max="17" width="10.125" style="399" bestFit="1" customWidth="1"/>
    <col min="18" max="18" width="7.5" style="399" bestFit="1" customWidth="1"/>
    <col min="19" max="19" width="8.125" style="399" bestFit="1" customWidth="1"/>
    <col min="20" max="16384" width="9" style="399"/>
  </cols>
  <sheetData>
    <row r="1" spans="1:22" s="37" customFormat="1" ht="17.25" x14ac:dyDescent="0.2">
      <c r="A1" s="37" t="s">
        <v>254</v>
      </c>
      <c r="C1" s="5" t="s">
        <v>258</v>
      </c>
      <c r="F1" s="38"/>
      <c r="H1" s="38"/>
    </row>
    <row r="2" spans="1:22" ht="17.25" x14ac:dyDescent="0.15">
      <c r="A2" s="37" t="s">
        <v>255</v>
      </c>
      <c r="C2" s="2" t="s">
        <v>229</v>
      </c>
      <c r="D2" s="426"/>
      <c r="E2" s="426"/>
      <c r="F2" s="426"/>
      <c r="G2" s="426"/>
      <c r="H2" s="427"/>
      <c r="I2" s="427"/>
      <c r="J2" s="427"/>
      <c r="K2" s="427"/>
      <c r="L2" s="427"/>
      <c r="M2" s="427"/>
      <c r="N2" s="427"/>
      <c r="O2" s="427"/>
      <c r="P2" s="427"/>
      <c r="Q2" s="427"/>
      <c r="R2" s="427"/>
      <c r="S2" s="427"/>
    </row>
    <row r="3" spans="1:22" ht="14.25" thickBot="1" x14ac:dyDescent="0.2">
      <c r="C3" s="426"/>
      <c r="D3" s="426"/>
      <c r="E3" s="426"/>
      <c r="F3" s="426"/>
      <c r="G3" s="427"/>
      <c r="H3" s="427"/>
      <c r="I3" s="427"/>
      <c r="J3" s="427"/>
      <c r="K3" s="427"/>
      <c r="L3" s="427"/>
      <c r="M3" s="427"/>
      <c r="N3" s="427"/>
      <c r="O3" s="427"/>
      <c r="P3" s="331"/>
      <c r="Q3" s="427"/>
      <c r="R3" s="427"/>
      <c r="S3" s="331" t="s">
        <v>239</v>
      </c>
      <c r="T3" s="291"/>
      <c r="U3" s="427"/>
      <c r="V3" s="331"/>
    </row>
    <row r="4" spans="1:22" x14ac:dyDescent="0.15">
      <c r="C4" s="1074" t="s">
        <v>0</v>
      </c>
      <c r="D4" s="1075"/>
      <c r="E4" s="1078" t="s">
        <v>325</v>
      </c>
      <c r="F4" s="1079"/>
      <c r="G4" s="1079"/>
      <c r="H4" s="1081" t="s">
        <v>335</v>
      </c>
      <c r="I4" s="1082"/>
      <c r="J4" s="1082"/>
      <c r="K4" s="1078" t="s">
        <v>360</v>
      </c>
      <c r="L4" s="1079"/>
      <c r="M4" s="1079"/>
      <c r="N4" s="1078" t="s">
        <v>381</v>
      </c>
      <c r="O4" s="1079"/>
      <c r="P4" s="1079"/>
      <c r="Q4" s="1078" t="s">
        <v>391</v>
      </c>
      <c r="R4" s="1079"/>
      <c r="S4" s="1080"/>
    </row>
    <row r="5" spans="1:22" ht="14.25" thickBot="1" x14ac:dyDescent="0.2">
      <c r="C5" s="1076"/>
      <c r="D5" s="1077"/>
      <c r="E5" s="428" t="s">
        <v>188</v>
      </c>
      <c r="F5" s="429" t="s">
        <v>189</v>
      </c>
      <c r="G5" s="429" t="s">
        <v>74</v>
      </c>
      <c r="H5" s="429" t="s">
        <v>188</v>
      </c>
      <c r="I5" s="429" t="s">
        <v>189</v>
      </c>
      <c r="J5" s="430" t="s">
        <v>74</v>
      </c>
      <c r="K5" s="429" t="s">
        <v>188</v>
      </c>
      <c r="L5" s="429" t="s">
        <v>189</v>
      </c>
      <c r="M5" s="430" t="s">
        <v>74</v>
      </c>
      <c r="N5" s="429" t="s">
        <v>188</v>
      </c>
      <c r="O5" s="429" t="s">
        <v>189</v>
      </c>
      <c r="P5" s="430" t="s">
        <v>74</v>
      </c>
      <c r="Q5" s="429" t="s">
        <v>188</v>
      </c>
      <c r="R5" s="429" t="s">
        <v>189</v>
      </c>
      <c r="S5" s="431" t="s">
        <v>74</v>
      </c>
    </row>
    <row r="6" spans="1:22" ht="14.25" customHeight="1" thickTop="1" x14ac:dyDescent="0.15">
      <c r="C6" s="1071" t="s">
        <v>39</v>
      </c>
      <c r="D6" s="432" t="s">
        <v>206</v>
      </c>
      <c r="E6" s="435">
        <v>2593194</v>
      </c>
      <c r="F6" s="433">
        <v>42.663195077960211</v>
      </c>
      <c r="G6" s="434">
        <v>100</v>
      </c>
      <c r="H6" s="435">
        <v>2582418</v>
      </c>
      <c r="I6" s="433">
        <v>41.988187977778153</v>
      </c>
      <c r="J6" s="436">
        <f>H6/E6*100</f>
        <v>99.584450681283386</v>
      </c>
      <c r="K6" s="435">
        <v>2919499</v>
      </c>
      <c r="L6" s="437">
        <v>43.431133625125597</v>
      </c>
      <c r="M6" s="436">
        <f>K6/E6*100</f>
        <v>112.58313107310907</v>
      </c>
      <c r="N6" s="435">
        <v>2962338</v>
      </c>
      <c r="O6" s="730">
        <f>N6/$N$12*100</f>
        <v>43.321841632131601</v>
      </c>
      <c r="P6" s="436">
        <f>N6/E6*100</f>
        <v>114.23510928993356</v>
      </c>
      <c r="Q6" s="435">
        <v>3211739</v>
      </c>
      <c r="R6" s="730">
        <v>44.256665978602399</v>
      </c>
      <c r="S6" s="438">
        <v>123.85263115678966</v>
      </c>
    </row>
    <row r="7" spans="1:22" x14ac:dyDescent="0.15">
      <c r="C7" s="1072"/>
      <c r="D7" s="439" t="s">
        <v>207</v>
      </c>
      <c r="E7" s="442">
        <v>0</v>
      </c>
      <c r="F7" s="440">
        <v>0</v>
      </c>
      <c r="G7" s="441">
        <v>100</v>
      </c>
      <c r="H7" s="442">
        <v>0</v>
      </c>
      <c r="I7" s="440">
        <v>0</v>
      </c>
      <c r="J7" s="443">
        <v>100</v>
      </c>
      <c r="K7" s="442">
        <v>0</v>
      </c>
      <c r="L7" s="444">
        <v>0</v>
      </c>
      <c r="M7" s="443">
        <v>100</v>
      </c>
      <c r="N7" s="442">
        <v>2</v>
      </c>
      <c r="O7" s="444">
        <f>N7/$N$12*100</f>
        <v>2.9248412323058074E-5</v>
      </c>
      <c r="P7" s="904" t="s">
        <v>221</v>
      </c>
      <c r="Q7" s="442">
        <v>7</v>
      </c>
      <c r="R7" s="444">
        <v>9.6457608121399891E-5</v>
      </c>
      <c r="S7" s="446" t="s">
        <v>218</v>
      </c>
    </row>
    <row r="8" spans="1:22" x14ac:dyDescent="0.15">
      <c r="C8" s="1072"/>
      <c r="D8" s="439" t="s">
        <v>240</v>
      </c>
      <c r="E8" s="442">
        <v>3092714</v>
      </c>
      <c r="F8" s="440">
        <v>50.881291836375773</v>
      </c>
      <c r="G8" s="441">
        <v>100</v>
      </c>
      <c r="H8" s="442">
        <v>3148792</v>
      </c>
      <c r="I8" s="440">
        <v>51.197006216237661</v>
      </c>
      <c r="J8" s="445">
        <f>H8/E8*100</f>
        <v>101.81322941597574</v>
      </c>
      <c r="K8" s="442">
        <v>3347018</v>
      </c>
      <c r="L8" s="447">
        <v>49.791003868711933</v>
      </c>
      <c r="M8" s="445">
        <f>K8/E8*100</f>
        <v>108.22268079104632</v>
      </c>
      <c r="N8" s="442">
        <v>3502716</v>
      </c>
      <c r="O8" s="444">
        <f>N8/$N$12*100</f>
        <v>51.224440909286336</v>
      </c>
      <c r="P8" s="445">
        <f>N8/E8*100</f>
        <v>113.25702926297096</v>
      </c>
      <c r="Q8" s="442">
        <v>3581235</v>
      </c>
      <c r="R8" s="444">
        <v>49.348194602948794</v>
      </c>
      <c r="S8" s="446">
        <v>115.79586731912488</v>
      </c>
    </row>
    <row r="9" spans="1:22" x14ac:dyDescent="0.15">
      <c r="C9" s="1072"/>
      <c r="D9" s="439" t="s">
        <v>77</v>
      </c>
      <c r="E9" s="442">
        <v>166199</v>
      </c>
      <c r="F9" s="440">
        <v>2.734303858007503</v>
      </c>
      <c r="G9" s="441">
        <v>100</v>
      </c>
      <c r="H9" s="442">
        <v>95367</v>
      </c>
      <c r="I9" s="440">
        <v>1.5505961942941728</v>
      </c>
      <c r="J9" s="445">
        <f>H9/E9*100</f>
        <v>57.381211679974008</v>
      </c>
      <c r="K9" s="442">
        <v>189534</v>
      </c>
      <c r="L9" s="447">
        <v>2.8195510532815922</v>
      </c>
      <c r="M9" s="445">
        <f>K9/E9*100</f>
        <v>114.04039735497807</v>
      </c>
      <c r="N9" s="442">
        <v>106005</v>
      </c>
      <c r="O9" s="444">
        <f>N9/$N$12*100</f>
        <v>1.5502389741528855</v>
      </c>
      <c r="P9" s="445">
        <f>N9/E9*100</f>
        <v>63.781972214032578</v>
      </c>
      <c r="Q9" s="442">
        <v>206342</v>
      </c>
      <c r="R9" s="444">
        <v>2.843322253569414</v>
      </c>
      <c r="S9" s="446">
        <v>124.15357493125711</v>
      </c>
    </row>
    <row r="10" spans="1:22" x14ac:dyDescent="0.15">
      <c r="C10" s="1072"/>
      <c r="D10" s="439" t="s">
        <v>241</v>
      </c>
      <c r="E10" s="442">
        <v>226032</v>
      </c>
      <c r="F10" s="440">
        <v>3.7186756215931016</v>
      </c>
      <c r="G10" s="441">
        <v>100</v>
      </c>
      <c r="H10" s="442">
        <v>320902</v>
      </c>
      <c r="I10" s="440">
        <v>5.217626851441155</v>
      </c>
      <c r="J10" s="445">
        <f>H10/E10*100</f>
        <v>141.97193317760318</v>
      </c>
      <c r="K10" s="442">
        <v>266083</v>
      </c>
      <c r="L10" s="447">
        <v>3.9583114528808858</v>
      </c>
      <c r="M10" s="445">
        <f>K10/E10*100</f>
        <v>117.71917250654775</v>
      </c>
      <c r="N10" s="442">
        <v>266917</v>
      </c>
      <c r="O10" s="444">
        <f>N10/$N$12*100</f>
        <v>3.9034492360168462</v>
      </c>
      <c r="P10" s="445">
        <f>N10/E10*100</f>
        <v>118.088146811071</v>
      </c>
      <c r="Q10" s="442">
        <v>257751</v>
      </c>
      <c r="R10" s="444">
        <v>3.5517207072712802</v>
      </c>
      <c r="S10" s="446">
        <v>114.03296878318115</v>
      </c>
    </row>
    <row r="11" spans="1:22" ht="14.25" thickBot="1" x14ac:dyDescent="0.2">
      <c r="C11" s="1072"/>
      <c r="D11" s="448" t="s">
        <v>219</v>
      </c>
      <c r="E11" s="450">
        <v>154</v>
      </c>
      <c r="F11" s="449">
        <v>2.5336060634128695E-3</v>
      </c>
      <c r="G11" s="702">
        <v>100</v>
      </c>
      <c r="H11" s="450">
        <v>2865</v>
      </c>
      <c r="I11" s="449">
        <v>4.658276024885763E-2</v>
      </c>
      <c r="J11" s="451" t="s">
        <v>218</v>
      </c>
      <c r="K11" s="450" t="s">
        <v>218</v>
      </c>
      <c r="L11" s="708" t="s">
        <v>218</v>
      </c>
      <c r="M11" s="707" t="s">
        <v>221</v>
      </c>
      <c r="N11" s="450" t="s">
        <v>221</v>
      </c>
      <c r="O11" s="703" t="s">
        <v>221</v>
      </c>
      <c r="P11" s="707" t="s">
        <v>221</v>
      </c>
      <c r="Q11" s="450" t="s">
        <v>218</v>
      </c>
      <c r="R11" s="703" t="s">
        <v>218</v>
      </c>
      <c r="S11" s="454" t="s">
        <v>218</v>
      </c>
    </row>
    <row r="12" spans="1:22" ht="13.5" customHeight="1" thickTop="1" thickBot="1" x14ac:dyDescent="0.2">
      <c r="C12" s="1073"/>
      <c r="D12" s="455" t="s">
        <v>46</v>
      </c>
      <c r="E12" s="459">
        <v>6078293</v>
      </c>
      <c r="F12" s="457">
        <v>100.00000000000001</v>
      </c>
      <c r="G12" s="458">
        <v>100</v>
      </c>
      <c r="H12" s="459">
        <v>6150344</v>
      </c>
      <c r="I12" s="457">
        <v>100</v>
      </c>
      <c r="J12" s="460">
        <f>H12/E12*100</f>
        <v>101.1853821459413</v>
      </c>
      <c r="K12" s="459">
        <v>6722134</v>
      </c>
      <c r="L12" s="461">
        <v>100</v>
      </c>
      <c r="M12" s="460">
        <f>K12/E12*100</f>
        <v>110.5924640355442</v>
      </c>
      <c r="N12" s="459">
        <f>SUM(N6:N10)</f>
        <v>6837978</v>
      </c>
      <c r="O12" s="461">
        <v>100</v>
      </c>
      <c r="P12" s="460">
        <f>N12/E12*100</f>
        <v>112.49832806677796</v>
      </c>
      <c r="Q12" s="459">
        <v>7257074</v>
      </c>
      <c r="R12" s="461">
        <v>100</v>
      </c>
      <c r="S12" s="462">
        <v>119.39329018854473</v>
      </c>
    </row>
    <row r="13" spans="1:22" ht="14.25" thickBot="1" x14ac:dyDescent="0.2">
      <c r="C13" s="463"/>
      <c r="D13" s="426"/>
      <c r="E13" s="464"/>
      <c r="F13" s="426"/>
      <c r="G13" s="463"/>
      <c r="H13" s="464"/>
      <c r="I13" s="465"/>
      <c r="J13" s="463"/>
      <c r="K13" s="466"/>
      <c r="L13" s="465"/>
      <c r="M13" s="463"/>
      <c r="N13" s="426"/>
      <c r="O13" s="426"/>
      <c r="P13" s="467"/>
      <c r="Q13" s="426"/>
      <c r="R13" s="426"/>
      <c r="S13" s="467"/>
    </row>
    <row r="14" spans="1:22" ht="13.5" customHeight="1" x14ac:dyDescent="0.15">
      <c r="C14" s="1068" t="s">
        <v>42</v>
      </c>
      <c r="D14" s="468" t="s">
        <v>208</v>
      </c>
      <c r="E14" s="469">
        <v>147002</v>
      </c>
      <c r="F14" s="470">
        <v>2.5</v>
      </c>
      <c r="G14" s="471">
        <v>100</v>
      </c>
      <c r="H14" s="473">
        <v>132136</v>
      </c>
      <c r="I14" s="470">
        <v>2.2167457107339437</v>
      </c>
      <c r="J14" s="472">
        <f>H14/E14*100</f>
        <v>89.887212418878661</v>
      </c>
      <c r="K14" s="473">
        <v>156286</v>
      </c>
      <c r="L14" s="474">
        <v>2.3621969886016432</v>
      </c>
      <c r="M14" s="472">
        <f>K14/E14*100</f>
        <v>106.31556033251248</v>
      </c>
      <c r="N14" s="473">
        <v>127707</v>
      </c>
      <c r="O14" s="731">
        <f>N14/$N$20*100</f>
        <v>1.9257239088514506</v>
      </c>
      <c r="P14" s="472">
        <f>N14/E14*100</f>
        <v>86.874328240432106</v>
      </c>
      <c r="Q14" s="473">
        <v>147909</v>
      </c>
      <c r="R14" s="731">
        <v>2.0734459879158678</v>
      </c>
      <c r="S14" s="475">
        <v>100.61699840818493</v>
      </c>
    </row>
    <row r="15" spans="1:22" x14ac:dyDescent="0.15">
      <c r="C15" s="1069"/>
      <c r="D15" s="439" t="s">
        <v>209</v>
      </c>
      <c r="E15" s="476">
        <v>5384340</v>
      </c>
      <c r="F15" s="477">
        <v>89.995096044978666</v>
      </c>
      <c r="G15" s="478">
        <v>100</v>
      </c>
      <c r="H15" s="442">
        <v>5425884</v>
      </c>
      <c r="I15" s="477">
        <v>91.025951171065671</v>
      </c>
      <c r="J15" s="445">
        <f>H15/E15*100</f>
        <v>100.77157088891117</v>
      </c>
      <c r="K15" s="442">
        <v>5942663</v>
      </c>
      <c r="L15" s="444">
        <v>89.820845391617965</v>
      </c>
      <c r="M15" s="445">
        <f>K15/E15*100</f>
        <v>110.36938603431432</v>
      </c>
      <c r="N15" s="442">
        <v>6090701</v>
      </c>
      <c r="O15" s="444">
        <v>91.9</v>
      </c>
      <c r="P15" s="445">
        <f>N15/E15*100</f>
        <v>113.11880379025099</v>
      </c>
      <c r="Q15" s="442">
        <v>6456612</v>
      </c>
      <c r="R15" s="444">
        <v>90.5</v>
      </c>
      <c r="S15" s="446">
        <v>119.91464134880042</v>
      </c>
    </row>
    <row r="16" spans="1:22" x14ac:dyDescent="0.15">
      <c r="C16" s="1069"/>
      <c r="D16" s="439" t="s">
        <v>210</v>
      </c>
      <c r="E16" s="476">
        <v>111174</v>
      </c>
      <c r="F16" s="477">
        <v>1.8</v>
      </c>
      <c r="G16" s="478">
        <v>100</v>
      </c>
      <c r="H16" s="442">
        <v>121421</v>
      </c>
      <c r="I16" s="477">
        <v>2.0369882616624251</v>
      </c>
      <c r="J16" s="445">
        <f>H16/E16*100</f>
        <v>109.21708313094788</v>
      </c>
      <c r="K16" s="442">
        <v>132489</v>
      </c>
      <c r="L16" s="444">
        <v>2.0025153681253798</v>
      </c>
      <c r="M16" s="445">
        <f>K16/E16*100</f>
        <v>119.17264828107292</v>
      </c>
      <c r="N16" s="442">
        <v>132220</v>
      </c>
      <c r="O16" s="444">
        <f>N16/$N$20*100</f>
        <v>1.9937764979863191</v>
      </c>
      <c r="P16" s="445">
        <f>N16/E16*100</f>
        <v>118.93068523215859</v>
      </c>
      <c r="Q16" s="442">
        <v>135517</v>
      </c>
      <c r="R16" s="444">
        <v>1.899730103944957</v>
      </c>
      <c r="S16" s="446">
        <v>121.89630669041323</v>
      </c>
    </row>
    <row r="17" spans="3:19" x14ac:dyDescent="0.15">
      <c r="C17" s="1069"/>
      <c r="D17" s="439" t="s">
        <v>211</v>
      </c>
      <c r="E17" s="476">
        <v>167044</v>
      </c>
      <c r="F17" s="477">
        <v>2.7920118015833726</v>
      </c>
      <c r="G17" s="478">
        <v>100</v>
      </c>
      <c r="H17" s="442">
        <v>184203</v>
      </c>
      <c r="I17" s="477">
        <v>3.0902343808978978</v>
      </c>
      <c r="J17" s="445">
        <f>H17/E17*100</f>
        <v>110.27214386628673</v>
      </c>
      <c r="K17" s="442">
        <v>187145</v>
      </c>
      <c r="L17" s="444">
        <v>2.8286177612316812</v>
      </c>
      <c r="M17" s="445">
        <f>K17/E17*100</f>
        <v>112.03335648092718</v>
      </c>
      <c r="N17" s="442">
        <v>174555</v>
      </c>
      <c r="O17" s="444">
        <f>N17/$N$20*100</f>
        <v>2.6321559265315528</v>
      </c>
      <c r="P17" s="445">
        <f>N17/E17*100</f>
        <v>104.49642010488253</v>
      </c>
      <c r="Q17" s="442">
        <v>182943</v>
      </c>
      <c r="R17" s="444">
        <v>2.5645662492971533</v>
      </c>
      <c r="S17" s="446">
        <v>109.5178515840138</v>
      </c>
    </row>
    <row r="18" spans="3:19" x14ac:dyDescent="0.15">
      <c r="C18" s="1069"/>
      <c r="D18" s="439" t="s">
        <v>212</v>
      </c>
      <c r="E18" s="476">
        <v>173366</v>
      </c>
      <c r="F18" s="477">
        <v>2.8976791623362885</v>
      </c>
      <c r="G18" s="478">
        <v>100</v>
      </c>
      <c r="H18" s="442">
        <v>97166</v>
      </c>
      <c r="I18" s="477">
        <v>1.6300804756400555</v>
      </c>
      <c r="J18" s="445">
        <f>H18/E18*100</f>
        <v>56.046745036512348</v>
      </c>
      <c r="K18" s="442">
        <v>197546</v>
      </c>
      <c r="L18" s="447">
        <v>2.9858244904233278</v>
      </c>
      <c r="M18" s="445">
        <f>K18/E18*100</f>
        <v>113.94737145691774</v>
      </c>
      <c r="N18" s="442">
        <v>106453</v>
      </c>
      <c r="O18" s="444">
        <f>N18/$N$20*100</f>
        <v>1.6052298407210528</v>
      </c>
      <c r="P18" s="445">
        <f>N18/E18*100</f>
        <v>61.403620086983615</v>
      </c>
      <c r="Q18" s="442">
        <v>210506</v>
      </c>
      <c r="R18" s="444">
        <v>2.9</v>
      </c>
      <c r="S18" s="446">
        <v>121.42288568692823</v>
      </c>
    </row>
    <row r="19" spans="3:19" ht="14.25" thickBot="1" x14ac:dyDescent="0.2">
      <c r="C19" s="1069"/>
      <c r="D19" s="448" t="s">
        <v>356</v>
      </c>
      <c r="E19" s="479">
        <v>0</v>
      </c>
      <c r="F19" s="480">
        <v>0</v>
      </c>
      <c r="G19" s="704" t="s">
        <v>221</v>
      </c>
      <c r="H19" s="705">
        <v>15000</v>
      </c>
      <c r="I19" s="480">
        <v>0</v>
      </c>
      <c r="J19" s="451" t="s">
        <v>221</v>
      </c>
      <c r="K19" s="705">
        <v>24166</v>
      </c>
      <c r="L19" s="452">
        <v>0</v>
      </c>
      <c r="M19" s="451" t="s">
        <v>221</v>
      </c>
      <c r="N19" s="705">
        <v>5670</v>
      </c>
      <c r="O19" s="453">
        <v>0</v>
      </c>
      <c r="P19" s="451" t="s">
        <v>221</v>
      </c>
      <c r="Q19" s="705">
        <v>39488</v>
      </c>
      <c r="R19" s="453">
        <v>0</v>
      </c>
      <c r="S19" s="706" t="s">
        <v>218</v>
      </c>
    </row>
    <row r="20" spans="3:19" ht="15" thickTop="1" thickBot="1" x14ac:dyDescent="0.2">
      <c r="C20" s="1070"/>
      <c r="D20" s="455" t="s">
        <v>46</v>
      </c>
      <c r="E20" s="456">
        <v>5982926</v>
      </c>
      <c r="F20" s="457">
        <v>100</v>
      </c>
      <c r="G20" s="481">
        <v>100</v>
      </c>
      <c r="H20" s="459">
        <v>5960810</v>
      </c>
      <c r="I20" s="457">
        <v>100</v>
      </c>
      <c r="J20" s="460">
        <f>H20/E20*100</f>
        <v>99.630348093892522</v>
      </c>
      <c r="K20" s="459">
        <v>6616129</v>
      </c>
      <c r="L20" s="461">
        <v>100</v>
      </c>
      <c r="M20" s="460">
        <f>K20/E20*100</f>
        <v>110.58350044777421</v>
      </c>
      <c r="N20" s="459">
        <f>SUM(N14:N18)</f>
        <v>6631636</v>
      </c>
      <c r="O20" s="461">
        <v>100</v>
      </c>
      <c r="P20" s="460">
        <f>N20/E20*100</f>
        <v>110.84268800917812</v>
      </c>
      <c r="Q20" s="459">
        <v>7133487</v>
      </c>
      <c r="R20" s="461">
        <v>100</v>
      </c>
      <c r="S20" s="482">
        <v>119.23074094514958</v>
      </c>
    </row>
    <row r="21" spans="3:19" x14ac:dyDescent="0.15">
      <c r="C21" s="426"/>
      <c r="D21" s="426"/>
      <c r="E21" s="426"/>
      <c r="F21" s="426"/>
      <c r="G21" s="483"/>
      <c r="H21" s="427"/>
      <c r="I21" s="427"/>
      <c r="J21" s="427"/>
      <c r="K21" s="427"/>
      <c r="L21" s="427"/>
      <c r="M21" s="427"/>
      <c r="N21" s="427"/>
      <c r="O21" s="427"/>
      <c r="P21" s="427"/>
      <c r="Q21" s="427"/>
      <c r="R21" s="427"/>
      <c r="S21" s="427"/>
    </row>
    <row r="22" spans="3:19" x14ac:dyDescent="0.15">
      <c r="C22" s="427"/>
      <c r="D22" s="427"/>
      <c r="E22" s="427"/>
      <c r="F22" s="427"/>
      <c r="G22" s="427"/>
      <c r="H22" s="427"/>
      <c r="I22" s="427"/>
      <c r="J22" s="427"/>
      <c r="K22" s="427"/>
      <c r="L22" s="427"/>
      <c r="M22" s="427"/>
      <c r="N22" s="427"/>
      <c r="O22" s="427"/>
      <c r="P22" s="427"/>
      <c r="Q22" s="427"/>
      <c r="R22" s="427"/>
      <c r="S22" s="427"/>
    </row>
  </sheetData>
  <mergeCells count="8">
    <mergeCell ref="C14:C20"/>
    <mergeCell ref="C6:C12"/>
    <mergeCell ref="C4:D5"/>
    <mergeCell ref="Q4:S4"/>
    <mergeCell ref="K4:M4"/>
    <mergeCell ref="N4:P4"/>
    <mergeCell ref="H4:J4"/>
    <mergeCell ref="E4:G4"/>
  </mergeCells>
  <phoneticPr fontId="2"/>
  <printOptions horizontalCentered="1" verticalCentered="1"/>
  <pageMargins left="0.23622047244094491" right="0.23622047244094491" top="0.74803149606299213" bottom="0.74803149606299213" header="0.31496062992125984" footer="0.31496062992125984"/>
  <pageSetup paperSize="9" scale="92" fitToHeight="0" orientation="landscape"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F4BF3-5A18-480D-83C4-FAE9F2989240}">
  <sheetPr>
    <tabColor rgb="FFFFFF00"/>
    <pageSetUpPr fitToPage="1"/>
  </sheetPr>
  <dimension ref="A1:L50"/>
  <sheetViews>
    <sheetView showGridLines="0" zoomScale="70" zoomScaleNormal="70" workbookViewId="0"/>
  </sheetViews>
  <sheetFormatPr defaultRowHeight="13.5" x14ac:dyDescent="0.15"/>
  <cols>
    <col min="1" max="1" width="9" style="37" customWidth="1"/>
    <col min="2" max="2" width="0.125" style="37" customWidth="1"/>
    <col min="3" max="3" width="7.875" style="816" customWidth="1"/>
    <col min="4" max="4" width="3.125" style="816" customWidth="1"/>
    <col min="5" max="5" width="21.125" style="816" customWidth="1"/>
    <col min="6" max="7" width="13.375" style="844" customWidth="1"/>
    <col min="8" max="10" width="13.375" style="816" customWidth="1"/>
    <col min="11" max="11" width="13.125" style="816" bestFit="1" customWidth="1"/>
    <col min="12" max="16384" width="9" style="816"/>
  </cols>
  <sheetData>
    <row r="1" spans="1:12" s="37" customFormat="1" ht="17.25" x14ac:dyDescent="0.2">
      <c r="A1" s="37" t="s">
        <v>254</v>
      </c>
      <c r="C1" s="5" t="s">
        <v>257</v>
      </c>
      <c r="F1" s="38"/>
      <c r="H1" s="38"/>
    </row>
    <row r="2" spans="1:12" ht="17.25" x14ac:dyDescent="0.15">
      <c r="A2" s="37" t="s">
        <v>255</v>
      </c>
      <c r="C2" s="2" t="s">
        <v>392</v>
      </c>
      <c r="D2" s="813"/>
      <c r="E2" s="813"/>
      <c r="F2" s="814"/>
      <c r="G2" s="814"/>
      <c r="H2" s="813"/>
      <c r="I2" s="813"/>
      <c r="J2" s="813"/>
      <c r="K2" s="815"/>
      <c r="L2" s="815"/>
    </row>
    <row r="3" spans="1:12" ht="14.25" thickBot="1" x14ac:dyDescent="0.2">
      <c r="C3" s="813"/>
      <c r="D3" s="813"/>
      <c r="E3" s="813"/>
      <c r="F3" s="814"/>
      <c r="G3" s="814"/>
      <c r="H3" s="817"/>
      <c r="I3" s="817"/>
      <c r="J3" s="817" t="s">
        <v>244</v>
      </c>
      <c r="K3" s="815"/>
      <c r="L3" s="815"/>
    </row>
    <row r="4" spans="1:12" ht="14.25" thickBot="1" x14ac:dyDescent="0.2">
      <c r="C4" s="1100" t="s">
        <v>0</v>
      </c>
      <c r="D4" s="1101"/>
      <c r="E4" s="1102"/>
      <c r="F4" s="221" t="s">
        <v>319</v>
      </c>
      <c r="G4" s="222" t="s">
        <v>320</v>
      </c>
      <c r="H4" s="222" t="s">
        <v>340</v>
      </c>
      <c r="I4" s="223" t="s">
        <v>364</v>
      </c>
      <c r="J4" s="905" t="s">
        <v>375</v>
      </c>
      <c r="K4" s="815"/>
    </row>
    <row r="5" spans="1:12" ht="14.25" customHeight="1" thickTop="1" x14ac:dyDescent="0.15">
      <c r="C5" s="1103" t="s">
        <v>95</v>
      </c>
      <c r="D5" s="1104" t="s">
        <v>96</v>
      </c>
      <c r="E5" s="818" t="s">
        <v>79</v>
      </c>
      <c r="F5" s="224">
        <v>871417538</v>
      </c>
      <c r="G5" s="224">
        <v>894642466</v>
      </c>
      <c r="H5" s="224">
        <v>945169146</v>
      </c>
      <c r="I5" s="102">
        <v>951890220</v>
      </c>
      <c r="J5" s="949">
        <v>1078925949</v>
      </c>
      <c r="K5" s="815"/>
    </row>
    <row r="6" spans="1:12" x14ac:dyDescent="0.15">
      <c r="C6" s="1097"/>
      <c r="D6" s="1105"/>
      <c r="E6" s="819" t="s">
        <v>305</v>
      </c>
      <c r="F6" s="225">
        <v>3386777</v>
      </c>
      <c r="G6" s="225">
        <v>3502896</v>
      </c>
      <c r="H6" s="225">
        <v>3591996</v>
      </c>
      <c r="I6" s="111">
        <v>3671785</v>
      </c>
      <c r="J6" s="950">
        <v>3754882</v>
      </c>
      <c r="K6" s="815"/>
    </row>
    <row r="7" spans="1:12" x14ac:dyDescent="0.15">
      <c r="C7" s="1097"/>
      <c r="D7" s="1105"/>
      <c r="E7" s="819" t="s">
        <v>301</v>
      </c>
      <c r="F7" s="226">
        <v>203299</v>
      </c>
      <c r="G7" s="227">
        <v>344055</v>
      </c>
      <c r="H7" s="226">
        <v>300619</v>
      </c>
      <c r="I7" s="107">
        <v>223794</v>
      </c>
      <c r="J7" s="951">
        <v>278588</v>
      </c>
      <c r="K7" s="815"/>
    </row>
    <row r="8" spans="1:12" x14ac:dyDescent="0.15">
      <c r="C8" s="1097"/>
      <c r="D8" s="1105"/>
      <c r="E8" s="819" t="s">
        <v>81</v>
      </c>
      <c r="F8" s="225">
        <v>62571315</v>
      </c>
      <c r="G8" s="225">
        <v>62941551</v>
      </c>
      <c r="H8" s="225">
        <v>65470601</v>
      </c>
      <c r="I8" s="111">
        <v>74139006</v>
      </c>
      <c r="J8" s="950">
        <v>65541298</v>
      </c>
      <c r="K8" s="815"/>
    </row>
    <row r="9" spans="1:12" ht="14.25" thickBot="1" x14ac:dyDescent="0.2">
      <c r="C9" s="1097"/>
      <c r="D9" s="1106"/>
      <c r="E9" s="821" t="s">
        <v>82</v>
      </c>
      <c r="F9" s="228">
        <v>0</v>
      </c>
      <c r="G9" s="226">
        <v>0</v>
      </c>
      <c r="H9" s="226">
        <v>0</v>
      </c>
      <c r="I9" s="107">
        <v>0</v>
      </c>
      <c r="J9" s="951">
        <v>0</v>
      </c>
      <c r="K9" s="815"/>
    </row>
    <row r="10" spans="1:12" ht="15" thickTop="1" thickBot="1" x14ac:dyDescent="0.2">
      <c r="C10" s="1097"/>
      <c r="D10" s="1089" t="s">
        <v>50</v>
      </c>
      <c r="E10" s="1090"/>
      <c r="F10" s="229">
        <v>937578929</v>
      </c>
      <c r="G10" s="230">
        <v>961430968</v>
      </c>
      <c r="H10" s="231">
        <v>1014532362</v>
      </c>
      <c r="I10" s="229">
        <v>1029924805</v>
      </c>
      <c r="J10" s="952">
        <f>SUM(J5:J9)</f>
        <v>1148500717</v>
      </c>
      <c r="K10" s="815"/>
    </row>
    <row r="11" spans="1:12" x14ac:dyDescent="0.15">
      <c r="C11" s="1097"/>
      <c r="D11" s="822" t="s">
        <v>13</v>
      </c>
      <c r="E11" s="823"/>
      <c r="F11" s="232">
        <v>2558964</v>
      </c>
      <c r="G11" s="232">
        <v>2295946</v>
      </c>
      <c r="H11" s="232">
        <v>3335456</v>
      </c>
      <c r="I11" s="233">
        <v>3618311</v>
      </c>
      <c r="J11" s="953">
        <v>12082487</v>
      </c>
      <c r="K11" s="824"/>
    </row>
    <row r="12" spans="1:12" x14ac:dyDescent="0.15">
      <c r="C12" s="1097"/>
      <c r="D12" s="825" t="s">
        <v>190</v>
      </c>
      <c r="E12" s="826"/>
      <c r="F12" s="225">
        <v>12984836</v>
      </c>
      <c r="G12" s="225">
        <v>15698222</v>
      </c>
      <c r="H12" s="225">
        <v>17207046</v>
      </c>
      <c r="I12" s="111">
        <v>21388137</v>
      </c>
      <c r="J12" s="950">
        <v>29495587</v>
      </c>
      <c r="K12" s="824"/>
    </row>
    <row r="13" spans="1:12" x14ac:dyDescent="0.15">
      <c r="C13" s="1097"/>
      <c r="D13" s="827" t="s">
        <v>191</v>
      </c>
      <c r="E13" s="826"/>
      <c r="F13" s="226">
        <v>14112985</v>
      </c>
      <c r="G13" s="226">
        <v>17878059</v>
      </c>
      <c r="H13" s="226">
        <v>16654375</v>
      </c>
      <c r="I13" s="107">
        <v>22104880</v>
      </c>
      <c r="J13" s="951">
        <v>35910887</v>
      </c>
      <c r="K13" s="824"/>
    </row>
    <row r="14" spans="1:12" x14ac:dyDescent="0.15">
      <c r="C14" s="1097"/>
      <c r="D14" s="828" t="s">
        <v>14</v>
      </c>
      <c r="E14" s="819"/>
      <c r="F14" s="225">
        <v>208538022</v>
      </c>
      <c r="G14" s="225">
        <v>200958303</v>
      </c>
      <c r="H14" s="225">
        <v>237018973</v>
      </c>
      <c r="I14" s="111">
        <v>232347700</v>
      </c>
      <c r="J14" s="950">
        <v>251965247</v>
      </c>
      <c r="K14" s="815"/>
    </row>
    <row r="15" spans="1:12" x14ac:dyDescent="0.15">
      <c r="C15" s="1097"/>
      <c r="D15" s="828" t="s">
        <v>83</v>
      </c>
      <c r="E15" s="819"/>
      <c r="F15" s="226">
        <v>25053</v>
      </c>
      <c r="G15" s="226">
        <v>30352</v>
      </c>
      <c r="H15" s="226">
        <v>36275</v>
      </c>
      <c r="I15" s="107">
        <v>37026</v>
      </c>
      <c r="J15" s="951">
        <v>41510</v>
      </c>
      <c r="K15" s="815"/>
    </row>
    <row r="16" spans="1:12" x14ac:dyDescent="0.15">
      <c r="C16" s="1097"/>
      <c r="D16" s="828" t="s">
        <v>15</v>
      </c>
      <c r="E16" s="819"/>
      <c r="F16" s="234" t="s">
        <v>218</v>
      </c>
      <c r="G16" s="234" t="s">
        <v>218</v>
      </c>
      <c r="H16" s="234" t="s">
        <v>218</v>
      </c>
      <c r="I16" s="812" t="s">
        <v>218</v>
      </c>
      <c r="J16" s="954" t="s">
        <v>218</v>
      </c>
      <c r="K16" s="815"/>
    </row>
    <row r="17" spans="1:11" x14ac:dyDescent="0.15">
      <c r="C17" s="1097"/>
      <c r="D17" s="829" t="s">
        <v>302</v>
      </c>
      <c r="E17" s="830"/>
      <c r="F17" s="226">
        <v>2666459</v>
      </c>
      <c r="G17" s="227">
        <v>3085284</v>
      </c>
      <c r="H17" s="226">
        <v>3424774</v>
      </c>
      <c r="I17" s="107">
        <v>3685597</v>
      </c>
      <c r="J17" s="951">
        <v>4778181</v>
      </c>
      <c r="K17" s="815"/>
    </row>
    <row r="18" spans="1:11" ht="14.25" thickBot="1" x14ac:dyDescent="0.2">
      <c r="C18" s="1097"/>
      <c r="D18" s="1107" t="s">
        <v>342</v>
      </c>
      <c r="E18" s="1108"/>
      <c r="F18" s="235">
        <v>6096339</v>
      </c>
      <c r="G18" s="235">
        <v>6173663</v>
      </c>
      <c r="H18" s="235">
        <v>5662315</v>
      </c>
      <c r="I18" s="165">
        <v>45764225</v>
      </c>
      <c r="J18" s="955">
        <v>4947690</v>
      </c>
      <c r="K18" s="815"/>
    </row>
    <row r="19" spans="1:11" ht="14.25" thickTop="1" x14ac:dyDescent="0.15">
      <c r="C19" s="1097"/>
      <c r="D19" s="1109" t="s">
        <v>19</v>
      </c>
      <c r="E19" s="1110"/>
      <c r="F19" s="224">
        <v>1184561587</v>
      </c>
      <c r="G19" s="224">
        <v>1207550797</v>
      </c>
      <c r="H19" s="224">
        <v>1297871576</v>
      </c>
      <c r="I19" s="102">
        <v>1358870681</v>
      </c>
      <c r="J19" s="949">
        <f>SUM(J10:J18)</f>
        <v>1487722306</v>
      </c>
      <c r="K19" s="427"/>
    </row>
    <row r="20" spans="1:11" x14ac:dyDescent="0.15">
      <c r="C20" s="1097"/>
      <c r="D20" s="1111" t="s">
        <v>252</v>
      </c>
      <c r="E20" s="1112"/>
      <c r="F20" s="236">
        <v>3466380</v>
      </c>
      <c r="G20" s="236">
        <v>3463309</v>
      </c>
      <c r="H20" s="236">
        <v>3280339</v>
      </c>
      <c r="I20" s="123">
        <v>3269786</v>
      </c>
      <c r="J20" s="956">
        <v>3236106</v>
      </c>
      <c r="K20" s="427"/>
    </row>
    <row r="21" spans="1:11" x14ac:dyDescent="0.15">
      <c r="C21" s="1097"/>
      <c r="D21" s="828" t="s">
        <v>84</v>
      </c>
      <c r="E21" s="819"/>
      <c r="F21" s="225">
        <v>9744974</v>
      </c>
      <c r="G21" s="225">
        <v>9861610</v>
      </c>
      <c r="H21" s="225">
        <v>9830489</v>
      </c>
      <c r="I21" s="111">
        <v>10325171</v>
      </c>
      <c r="J21" s="950">
        <v>10563407</v>
      </c>
      <c r="K21" s="427"/>
    </row>
    <row r="22" spans="1:11" x14ac:dyDescent="0.15">
      <c r="C22" s="1097"/>
      <c r="D22" s="828" t="s">
        <v>85</v>
      </c>
      <c r="E22" s="819"/>
      <c r="F22" s="225">
        <v>1153792</v>
      </c>
      <c r="G22" s="225">
        <v>947470</v>
      </c>
      <c r="H22" s="225">
        <v>881677</v>
      </c>
      <c r="I22" s="111">
        <v>827947</v>
      </c>
      <c r="J22" s="950">
        <v>835293</v>
      </c>
      <c r="K22" s="427"/>
    </row>
    <row r="23" spans="1:11" x14ac:dyDescent="0.15">
      <c r="C23" s="1097"/>
      <c r="D23" s="1113" t="s">
        <v>303</v>
      </c>
      <c r="E23" s="1114"/>
      <c r="F23" s="226">
        <v>770740</v>
      </c>
      <c r="G23" s="227">
        <v>997428</v>
      </c>
      <c r="H23" s="237">
        <v>1061492</v>
      </c>
      <c r="I23" s="115">
        <v>1169280</v>
      </c>
      <c r="J23" s="957">
        <v>1256840</v>
      </c>
      <c r="K23" s="427"/>
    </row>
    <row r="24" spans="1:11" ht="14.25" thickBot="1" x14ac:dyDescent="0.2">
      <c r="C24" s="1097"/>
      <c r="D24" s="831" t="s">
        <v>18</v>
      </c>
      <c r="E24" s="832"/>
      <c r="F24" s="237">
        <v>909359</v>
      </c>
      <c r="G24" s="237">
        <v>960047</v>
      </c>
      <c r="H24" s="237">
        <v>954191</v>
      </c>
      <c r="I24" s="115">
        <v>939276</v>
      </c>
      <c r="J24" s="957">
        <v>953439</v>
      </c>
      <c r="K24" s="427"/>
    </row>
    <row r="25" spans="1:11" ht="13.5" customHeight="1" thickTop="1" thickBot="1" x14ac:dyDescent="0.2">
      <c r="C25" s="1097"/>
      <c r="D25" s="1089" t="s">
        <v>46</v>
      </c>
      <c r="E25" s="1090"/>
      <c r="F25" s="238">
        <v>1200606832</v>
      </c>
      <c r="G25" s="238">
        <v>1223780661</v>
      </c>
      <c r="H25" s="238">
        <v>1313879764</v>
      </c>
      <c r="I25" s="119">
        <v>1375402141</v>
      </c>
      <c r="J25" s="958">
        <f>SUM(J19:J24)</f>
        <v>1504567391</v>
      </c>
      <c r="K25" s="427"/>
    </row>
    <row r="26" spans="1:11" ht="13.5" customHeight="1" x14ac:dyDescent="0.15">
      <c r="C26" s="1097"/>
      <c r="D26" s="833" t="s">
        <v>245</v>
      </c>
      <c r="E26" s="834"/>
      <c r="F26" s="239">
        <v>12176325</v>
      </c>
      <c r="G26" s="240">
        <v>9761068</v>
      </c>
      <c r="H26" s="239">
        <v>9633307</v>
      </c>
      <c r="I26" s="835">
        <v>6794097</v>
      </c>
      <c r="J26" s="959">
        <v>5106984</v>
      </c>
      <c r="K26" s="427"/>
    </row>
    <row r="27" spans="1:11" ht="13.5" customHeight="1" thickBot="1" x14ac:dyDescent="0.2">
      <c r="C27" s="1098"/>
      <c r="D27" s="836" t="s">
        <v>86</v>
      </c>
      <c r="E27" s="837"/>
      <c r="F27" s="241">
        <v>1212783157</v>
      </c>
      <c r="G27" s="241">
        <v>1233541729</v>
      </c>
      <c r="H27" s="241">
        <v>1323513071</v>
      </c>
      <c r="I27" s="838">
        <v>1382196238</v>
      </c>
      <c r="J27" s="960">
        <f>J25+J26</f>
        <v>1509674375</v>
      </c>
      <c r="K27" s="427"/>
    </row>
    <row r="28" spans="1:11" ht="13.5" customHeight="1" x14ac:dyDescent="0.15">
      <c r="C28" s="1091" t="s">
        <v>97</v>
      </c>
      <c r="D28" s="822" t="s">
        <v>87</v>
      </c>
      <c r="E28" s="823"/>
      <c r="F28" s="242">
        <v>1895199905</v>
      </c>
      <c r="G28" s="242">
        <v>1871519286</v>
      </c>
      <c r="H28" s="242">
        <v>1914150924</v>
      </c>
      <c r="I28" s="839">
        <v>1874839162</v>
      </c>
      <c r="J28" s="961">
        <v>2151290313</v>
      </c>
      <c r="K28" s="427"/>
    </row>
    <row r="29" spans="1:11" ht="13.5" customHeight="1" x14ac:dyDescent="0.15">
      <c r="C29" s="1092"/>
      <c r="D29" s="828" t="s">
        <v>88</v>
      </c>
      <c r="E29" s="819"/>
      <c r="F29" s="243">
        <v>195219291</v>
      </c>
      <c r="G29" s="243">
        <v>360488218</v>
      </c>
      <c r="H29" s="243">
        <v>491236370</v>
      </c>
      <c r="I29" s="840">
        <v>614262597</v>
      </c>
      <c r="J29" s="962">
        <v>539029098</v>
      </c>
      <c r="K29" s="427"/>
    </row>
    <row r="30" spans="1:11" ht="14.25" thickBot="1" x14ac:dyDescent="0.2">
      <c r="C30" s="1093"/>
      <c r="D30" s="836" t="s">
        <v>89</v>
      </c>
      <c r="E30" s="837"/>
      <c r="F30" s="244">
        <v>2090419196</v>
      </c>
      <c r="G30" s="244">
        <v>2232007504</v>
      </c>
      <c r="H30" s="241">
        <v>2405387294</v>
      </c>
      <c r="I30" s="838">
        <v>2489101759</v>
      </c>
      <c r="J30" s="960">
        <f>SUM(J28:J29)</f>
        <v>2690319411</v>
      </c>
      <c r="K30" s="427"/>
    </row>
    <row r="31" spans="1:11" ht="13.5" customHeight="1" thickBot="1" x14ac:dyDescent="0.2">
      <c r="A31" s="816"/>
      <c r="B31" s="816"/>
      <c r="C31" s="1083" t="s">
        <v>90</v>
      </c>
      <c r="D31" s="1084"/>
      <c r="E31" s="1085"/>
      <c r="F31" s="245">
        <v>877636039</v>
      </c>
      <c r="G31" s="246">
        <v>998465775</v>
      </c>
      <c r="H31" s="247">
        <v>1081874223</v>
      </c>
      <c r="I31" s="245">
        <v>1106905521</v>
      </c>
      <c r="J31" s="963">
        <f>J30-J27</f>
        <v>1180645036</v>
      </c>
      <c r="K31" s="427"/>
    </row>
    <row r="32" spans="1:11" ht="13.5" customHeight="1" x14ac:dyDescent="0.15">
      <c r="C32" s="1094" t="s">
        <v>98</v>
      </c>
      <c r="D32" s="822" t="s">
        <v>195</v>
      </c>
      <c r="E32" s="823"/>
      <c r="F32" s="232">
        <v>893523346</v>
      </c>
      <c r="G32" s="232">
        <v>1013698483</v>
      </c>
      <c r="H32" s="232">
        <v>1095814408</v>
      </c>
      <c r="I32" s="233">
        <v>1125820118</v>
      </c>
      <c r="J32" s="953">
        <v>1213974041</v>
      </c>
      <c r="K32" s="427"/>
    </row>
    <row r="33" spans="3:12" ht="13.5" customHeight="1" thickBot="1" x14ac:dyDescent="0.2">
      <c r="C33" s="1095"/>
      <c r="D33" s="836" t="s">
        <v>196</v>
      </c>
      <c r="E33" s="837"/>
      <c r="F33" s="237">
        <v>15887307</v>
      </c>
      <c r="G33" s="237">
        <v>15232708</v>
      </c>
      <c r="H33" s="237">
        <v>13940185</v>
      </c>
      <c r="I33" s="115">
        <v>18914597</v>
      </c>
      <c r="J33" s="957">
        <v>33329005</v>
      </c>
      <c r="K33" s="427"/>
    </row>
    <row r="34" spans="3:12" ht="13.5" customHeight="1" x14ac:dyDescent="0.15">
      <c r="C34" s="1091" t="s">
        <v>99</v>
      </c>
      <c r="D34" s="822" t="s">
        <v>91</v>
      </c>
      <c r="E34" s="823"/>
      <c r="F34" s="232">
        <v>893523346</v>
      </c>
      <c r="G34" s="232">
        <v>1013698483</v>
      </c>
      <c r="H34" s="232">
        <v>1095814408</v>
      </c>
      <c r="I34" s="233">
        <v>1125820118</v>
      </c>
      <c r="J34" s="953">
        <v>1213974041</v>
      </c>
      <c r="K34" s="427"/>
    </row>
    <row r="35" spans="3:12" ht="14.25" thickBot="1" x14ac:dyDescent="0.2">
      <c r="C35" s="1092"/>
      <c r="D35" s="831" t="s">
        <v>92</v>
      </c>
      <c r="E35" s="832"/>
      <c r="F35" s="237">
        <v>48935873</v>
      </c>
      <c r="G35" s="235">
        <v>55466823</v>
      </c>
      <c r="H35" s="235">
        <v>59720821</v>
      </c>
      <c r="I35" s="165">
        <v>60800440</v>
      </c>
      <c r="J35" s="955">
        <v>77896826</v>
      </c>
      <c r="K35" s="427"/>
    </row>
    <row r="36" spans="3:12" ht="13.5" customHeight="1" thickTop="1" thickBot="1" x14ac:dyDescent="0.2">
      <c r="C36" s="1093"/>
      <c r="D36" s="1089" t="s">
        <v>19</v>
      </c>
      <c r="E36" s="1090"/>
      <c r="F36" s="119">
        <v>942459219</v>
      </c>
      <c r="G36" s="248">
        <v>1069165306</v>
      </c>
      <c r="H36" s="238">
        <v>1155535229</v>
      </c>
      <c r="I36" s="119">
        <v>1186620558</v>
      </c>
      <c r="J36" s="958">
        <f>SUM(J34:J35)</f>
        <v>1291870867</v>
      </c>
      <c r="K36" s="427"/>
    </row>
    <row r="37" spans="3:12" ht="13.5" customHeight="1" x14ac:dyDescent="0.15">
      <c r="C37" s="1096" t="s">
        <v>100</v>
      </c>
      <c r="D37" s="822" t="s">
        <v>93</v>
      </c>
      <c r="E37" s="823"/>
      <c r="F37" s="236">
        <v>1311430857</v>
      </c>
      <c r="G37" s="232">
        <v>1354336113</v>
      </c>
      <c r="H37" s="232">
        <v>1426135738</v>
      </c>
      <c r="I37" s="233">
        <v>1476991106</v>
      </c>
      <c r="J37" s="953">
        <v>1515905067</v>
      </c>
      <c r="K37" s="427"/>
    </row>
    <row r="38" spans="3:12" x14ac:dyDescent="0.15">
      <c r="C38" s="1097"/>
      <c r="D38" s="828" t="s">
        <v>101</v>
      </c>
      <c r="E38" s="819"/>
      <c r="F38" s="226">
        <v>390718722</v>
      </c>
      <c r="G38" s="226">
        <v>550693684</v>
      </c>
      <c r="H38" s="226">
        <v>598532822</v>
      </c>
      <c r="I38" s="107">
        <v>622256671</v>
      </c>
      <c r="J38" s="951">
        <v>697860862</v>
      </c>
      <c r="K38" s="427"/>
    </row>
    <row r="39" spans="3:12" ht="13.5" customHeight="1" x14ac:dyDescent="0.15">
      <c r="C39" s="1097"/>
      <c r="D39" s="828" t="s">
        <v>94</v>
      </c>
      <c r="E39" s="819"/>
      <c r="F39" s="225">
        <v>10000</v>
      </c>
      <c r="G39" s="225">
        <v>10000</v>
      </c>
      <c r="H39" s="225">
        <v>10000</v>
      </c>
      <c r="I39" s="111">
        <v>10000</v>
      </c>
      <c r="J39" s="950">
        <v>10000</v>
      </c>
      <c r="K39" s="427"/>
    </row>
    <row r="40" spans="3:12" ht="13.5" customHeight="1" x14ac:dyDescent="0.15">
      <c r="C40" s="1097"/>
      <c r="D40" s="828" t="s">
        <v>317</v>
      </c>
      <c r="E40" s="819"/>
      <c r="F40" s="249">
        <v>59671758</v>
      </c>
      <c r="G40" s="225">
        <v>74610240</v>
      </c>
      <c r="H40" s="225">
        <v>85349212</v>
      </c>
      <c r="I40" s="111">
        <v>89980665</v>
      </c>
      <c r="J40" s="950">
        <v>97720077</v>
      </c>
      <c r="K40" s="427"/>
    </row>
    <row r="41" spans="3:12" ht="14.25" thickBot="1" x14ac:dyDescent="0.2">
      <c r="C41" s="1097"/>
      <c r="D41" s="841" t="s">
        <v>343</v>
      </c>
      <c r="E41" s="842"/>
      <c r="F41" s="250">
        <v>11654000</v>
      </c>
      <c r="G41" s="226">
        <v>3000</v>
      </c>
      <c r="H41" s="226">
        <v>125611</v>
      </c>
      <c r="I41" s="107">
        <v>128350</v>
      </c>
      <c r="J41" s="951">
        <v>36591</v>
      </c>
      <c r="K41" s="427"/>
    </row>
    <row r="42" spans="3:12" ht="15" thickTop="1" thickBot="1" x14ac:dyDescent="0.2">
      <c r="C42" s="1098"/>
      <c r="D42" s="1089" t="s">
        <v>19</v>
      </c>
      <c r="E42" s="1090"/>
      <c r="F42" s="119">
        <v>1773485337</v>
      </c>
      <c r="G42" s="248">
        <v>1979653037</v>
      </c>
      <c r="H42" s="238">
        <v>2110153383</v>
      </c>
      <c r="I42" s="119">
        <v>2189366792</v>
      </c>
      <c r="J42" s="958">
        <f>SUM(J37:J41)</f>
        <v>2311532597</v>
      </c>
      <c r="K42" s="427"/>
    </row>
    <row r="43" spans="3:12" ht="14.25" thickBot="1" x14ac:dyDescent="0.2">
      <c r="C43" s="1083" t="s">
        <v>253</v>
      </c>
      <c r="D43" s="1084"/>
      <c r="E43" s="1085"/>
      <c r="F43" s="251">
        <v>55.1</v>
      </c>
      <c r="G43" s="252">
        <v>55.1</v>
      </c>
      <c r="H43" s="253">
        <v>55.1</v>
      </c>
      <c r="I43" s="251">
        <v>55.1</v>
      </c>
      <c r="J43" s="964">
        <v>56</v>
      </c>
      <c r="K43" s="427"/>
    </row>
    <row r="44" spans="3:12" x14ac:dyDescent="0.15">
      <c r="C44" s="1086" t="s">
        <v>102</v>
      </c>
      <c r="D44" s="822" t="s">
        <v>197</v>
      </c>
      <c r="E44" s="823"/>
      <c r="F44" s="232">
        <v>977190421</v>
      </c>
      <c r="G44" s="232">
        <v>1090788823</v>
      </c>
      <c r="H44" s="232">
        <v>1162694514</v>
      </c>
      <c r="I44" s="233">
        <v>1206341102</v>
      </c>
      <c r="J44" s="953">
        <v>1294458254</v>
      </c>
      <c r="K44" s="427"/>
    </row>
    <row r="45" spans="3:12" ht="14.25" thickBot="1" x14ac:dyDescent="0.2">
      <c r="C45" s="1087"/>
      <c r="D45" s="843" t="s">
        <v>329</v>
      </c>
      <c r="E45" s="821"/>
      <c r="F45" s="254">
        <v>1527045</v>
      </c>
      <c r="G45" s="255">
        <v>18547645</v>
      </c>
      <c r="H45" s="255">
        <v>31721912</v>
      </c>
      <c r="I45" s="256">
        <v>9667697</v>
      </c>
      <c r="J45" s="965">
        <v>3822172</v>
      </c>
      <c r="K45" s="427"/>
    </row>
    <row r="46" spans="3:12" ht="15" thickTop="1" thickBot="1" x14ac:dyDescent="0.2">
      <c r="C46" s="1088"/>
      <c r="D46" s="1089" t="s">
        <v>19</v>
      </c>
      <c r="E46" s="1090"/>
      <c r="F46" s="119">
        <v>978717466</v>
      </c>
      <c r="G46" s="248">
        <v>1109336468</v>
      </c>
      <c r="H46" s="238">
        <v>1194416426</v>
      </c>
      <c r="I46" s="119">
        <v>1216008799</v>
      </c>
      <c r="J46" s="958">
        <f>SUM(J44:J45)</f>
        <v>1298280426</v>
      </c>
      <c r="K46" s="427"/>
    </row>
    <row r="47" spans="3:12" ht="14.1" customHeight="1" x14ac:dyDescent="0.15">
      <c r="C47" s="1099" t="s">
        <v>366</v>
      </c>
      <c r="D47" s="1099"/>
      <c r="E47" s="1099"/>
      <c r="F47" s="228"/>
      <c r="G47" s="228"/>
      <c r="H47" s="228"/>
      <c r="I47" s="228"/>
      <c r="J47" s="228"/>
      <c r="K47" s="427"/>
      <c r="L47" s="427"/>
    </row>
    <row r="48" spans="3:12" x14ac:dyDescent="0.15">
      <c r="C48" s="813"/>
      <c r="D48" s="813"/>
      <c r="E48" s="813"/>
      <c r="F48" s="813"/>
      <c r="G48" s="813"/>
      <c r="H48" s="813"/>
      <c r="I48" s="813"/>
      <c r="J48" s="813"/>
      <c r="K48" s="427"/>
      <c r="L48" s="427"/>
    </row>
    <row r="49" spans="3:12" x14ac:dyDescent="0.15">
      <c r="K49" s="427"/>
      <c r="L49" s="427"/>
    </row>
    <row r="50" spans="3:12" x14ac:dyDescent="0.15">
      <c r="C50" s="813"/>
      <c r="D50" s="813"/>
      <c r="E50" s="813"/>
      <c r="F50" s="813"/>
      <c r="G50" s="813"/>
      <c r="H50" s="813"/>
      <c r="I50" s="813"/>
      <c r="J50" s="813"/>
    </row>
  </sheetData>
  <mergeCells count="20">
    <mergeCell ref="C47:E47"/>
    <mergeCell ref="C4:E4"/>
    <mergeCell ref="C5:C27"/>
    <mergeCell ref="D5:D9"/>
    <mergeCell ref="D10:E10"/>
    <mergeCell ref="D18:E18"/>
    <mergeCell ref="D19:E19"/>
    <mergeCell ref="D20:E20"/>
    <mergeCell ref="D23:E23"/>
    <mergeCell ref="D25:E25"/>
    <mergeCell ref="C43:E43"/>
    <mergeCell ref="C44:C46"/>
    <mergeCell ref="D46:E46"/>
    <mergeCell ref="C28:C30"/>
    <mergeCell ref="C31:E31"/>
    <mergeCell ref="C32:C33"/>
    <mergeCell ref="C34:C36"/>
    <mergeCell ref="D36:E36"/>
    <mergeCell ref="C37:C42"/>
    <mergeCell ref="D42:E42"/>
  </mergeCells>
  <phoneticPr fontId="2"/>
  <printOptions horizontalCentered="1" verticalCentered="1"/>
  <pageMargins left="0.78740157480314965" right="0.78740157480314965" top="0.59055118110236227" bottom="0.39370078740157483" header="0.51181102362204722" footer="0.51181102362204722"/>
  <pageSetup paperSize="9" scale="89" orientation="landscape"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0DAA4-29CE-4AC8-93DC-D39384000120}">
  <sheetPr>
    <tabColor rgb="FFFFFF00"/>
    <pageSetUpPr fitToPage="1"/>
  </sheetPr>
  <dimension ref="A1:I31"/>
  <sheetViews>
    <sheetView showGridLines="0" zoomScale="95" zoomScaleNormal="95" workbookViewId="0"/>
  </sheetViews>
  <sheetFormatPr defaultRowHeight="13.5" x14ac:dyDescent="0.15"/>
  <cols>
    <col min="1" max="1" width="9" style="37" customWidth="1"/>
    <col min="2" max="2" width="0.375" style="37" customWidth="1"/>
    <col min="3" max="3" width="9" style="259" customWidth="1"/>
    <col min="4" max="4" width="15.375" style="276" customWidth="1"/>
    <col min="5" max="5" width="15.125" style="276" bestFit="1" customWidth="1"/>
    <col min="6" max="6" width="13.625" style="276" bestFit="1" customWidth="1"/>
    <col min="7" max="7" width="12.125" style="276" bestFit="1" customWidth="1"/>
    <col min="8" max="8" width="12.5" style="276" customWidth="1"/>
    <col min="9" max="9" width="2.125" style="259" customWidth="1"/>
    <col min="10" max="16384" width="9" style="259"/>
  </cols>
  <sheetData>
    <row r="1" spans="1:9" s="37" customFormat="1" ht="17.25" x14ac:dyDescent="0.2">
      <c r="A1" s="37" t="s">
        <v>254</v>
      </c>
      <c r="C1" s="5" t="s">
        <v>257</v>
      </c>
      <c r="F1" s="38"/>
      <c r="H1" s="38"/>
    </row>
    <row r="2" spans="1:9" ht="17.25" x14ac:dyDescent="0.15">
      <c r="A2" s="37" t="s">
        <v>255</v>
      </c>
      <c r="C2" s="2" t="s">
        <v>393</v>
      </c>
      <c r="D2" s="257"/>
      <c r="E2" s="257"/>
      <c r="F2" s="257"/>
      <c r="G2" s="257"/>
      <c r="H2" s="257"/>
      <c r="I2" s="258"/>
    </row>
    <row r="3" spans="1:9" ht="14.25" thickBot="1" x14ac:dyDescent="0.2">
      <c r="C3" s="1115"/>
      <c r="D3" s="1115"/>
      <c r="E3" s="257"/>
      <c r="F3" s="257"/>
      <c r="G3" s="257"/>
      <c r="H3" s="260" t="s">
        <v>246</v>
      </c>
      <c r="I3" s="258"/>
    </row>
    <row r="4" spans="1:9" x14ac:dyDescent="0.15">
      <c r="C4" s="1116" t="s">
        <v>0</v>
      </c>
      <c r="D4" s="261" t="s">
        <v>8</v>
      </c>
      <c r="E4" s="262" t="s">
        <v>7</v>
      </c>
      <c r="F4" s="1118" t="s">
        <v>103</v>
      </c>
      <c r="G4" s="1118"/>
      <c r="H4" s="263" t="s">
        <v>91</v>
      </c>
      <c r="I4" s="258"/>
    </row>
    <row r="5" spans="1:9" ht="14.25" thickBot="1" x14ac:dyDescent="0.2">
      <c r="C5" s="1117"/>
      <c r="D5" s="264" t="s">
        <v>104</v>
      </c>
      <c r="E5" s="265" t="s">
        <v>105</v>
      </c>
      <c r="F5" s="266" t="s">
        <v>87</v>
      </c>
      <c r="G5" s="266" t="s">
        <v>88</v>
      </c>
      <c r="H5" s="267" t="s">
        <v>106</v>
      </c>
      <c r="I5" s="258"/>
    </row>
    <row r="6" spans="1:9" ht="14.25" thickTop="1" x14ac:dyDescent="0.15">
      <c r="C6" s="268" t="s">
        <v>107</v>
      </c>
      <c r="D6" s="847">
        <v>33098902</v>
      </c>
      <c r="E6" s="848">
        <f>F6+G6</f>
        <v>35469770</v>
      </c>
      <c r="F6" s="848">
        <v>26760915</v>
      </c>
      <c r="G6" s="848">
        <v>8708855</v>
      </c>
      <c r="H6" s="849">
        <f>IF(E6-D6&gt;0,E6-D6,0)</f>
        <v>2370868</v>
      </c>
      <c r="I6" s="258"/>
    </row>
    <row r="7" spans="1:9" x14ac:dyDescent="0.15">
      <c r="C7" s="269" t="s">
        <v>108</v>
      </c>
      <c r="D7" s="850">
        <v>45631466</v>
      </c>
      <c r="E7" s="848">
        <f t="shared" ref="E7:E28" si="0">F7+G7</f>
        <v>66073476</v>
      </c>
      <c r="F7" s="851">
        <v>52272253</v>
      </c>
      <c r="G7" s="851">
        <v>13801223</v>
      </c>
      <c r="H7" s="849">
        <f t="shared" ref="H7:H28" si="1">IF(E7-D7&gt;0,E7-D7,0)</f>
        <v>20442010</v>
      </c>
      <c r="I7" s="258"/>
    </row>
    <row r="8" spans="1:9" x14ac:dyDescent="0.15">
      <c r="C8" s="269" t="s">
        <v>109</v>
      </c>
      <c r="D8" s="850">
        <v>110135347</v>
      </c>
      <c r="E8" s="848">
        <f t="shared" si="0"/>
        <v>81788215</v>
      </c>
      <c r="F8" s="851">
        <v>65519814</v>
      </c>
      <c r="G8" s="851">
        <v>16268401</v>
      </c>
      <c r="H8" s="849">
        <f t="shared" si="1"/>
        <v>0</v>
      </c>
      <c r="I8" s="258"/>
    </row>
    <row r="9" spans="1:9" x14ac:dyDescent="0.15">
      <c r="C9" s="269" t="s">
        <v>110</v>
      </c>
      <c r="D9" s="850">
        <v>66708592</v>
      </c>
      <c r="E9" s="848">
        <f t="shared" si="0"/>
        <v>95331617</v>
      </c>
      <c r="F9" s="851">
        <v>78460462</v>
      </c>
      <c r="G9" s="851">
        <v>16871155</v>
      </c>
      <c r="H9" s="849">
        <f t="shared" si="1"/>
        <v>28623025</v>
      </c>
      <c r="I9" s="258"/>
    </row>
    <row r="10" spans="1:9" x14ac:dyDescent="0.15">
      <c r="C10" s="269" t="s">
        <v>111</v>
      </c>
      <c r="D10" s="850">
        <v>45687643</v>
      </c>
      <c r="E10" s="848">
        <f t="shared" si="0"/>
        <v>70992211</v>
      </c>
      <c r="F10" s="851">
        <v>55761599</v>
      </c>
      <c r="G10" s="851">
        <v>15230612</v>
      </c>
      <c r="H10" s="849">
        <f t="shared" si="1"/>
        <v>25304568</v>
      </c>
      <c r="I10" s="258"/>
    </row>
    <row r="11" spans="1:9" x14ac:dyDescent="0.15">
      <c r="C11" s="269" t="s">
        <v>112</v>
      </c>
      <c r="D11" s="850">
        <v>32920407</v>
      </c>
      <c r="E11" s="848">
        <f t="shared" si="0"/>
        <v>63646863</v>
      </c>
      <c r="F11" s="851">
        <v>51261509</v>
      </c>
      <c r="G11" s="851">
        <v>12385354</v>
      </c>
      <c r="H11" s="849">
        <f t="shared" si="1"/>
        <v>30726456</v>
      </c>
      <c r="I11" s="258"/>
    </row>
    <row r="12" spans="1:9" x14ac:dyDescent="0.15">
      <c r="C12" s="269" t="s">
        <v>113</v>
      </c>
      <c r="D12" s="850">
        <v>36708809</v>
      </c>
      <c r="E12" s="848">
        <f t="shared" si="0"/>
        <v>83428190</v>
      </c>
      <c r="F12" s="851">
        <v>66378180</v>
      </c>
      <c r="G12" s="851">
        <v>17050010</v>
      </c>
      <c r="H12" s="849">
        <f t="shared" si="1"/>
        <v>46719381</v>
      </c>
      <c r="I12" s="258"/>
    </row>
    <row r="13" spans="1:9" x14ac:dyDescent="0.15">
      <c r="C13" s="269" t="s">
        <v>114</v>
      </c>
      <c r="D13" s="850">
        <v>76060673</v>
      </c>
      <c r="E13" s="848">
        <f t="shared" si="0"/>
        <v>148102038</v>
      </c>
      <c r="F13" s="851">
        <v>117103648</v>
      </c>
      <c r="G13" s="851">
        <v>30998390</v>
      </c>
      <c r="H13" s="849">
        <f t="shared" si="1"/>
        <v>72041365</v>
      </c>
      <c r="I13" s="258"/>
    </row>
    <row r="14" spans="1:9" x14ac:dyDescent="0.15">
      <c r="C14" s="269" t="s">
        <v>115</v>
      </c>
      <c r="D14" s="850">
        <v>69830092</v>
      </c>
      <c r="E14" s="848">
        <f t="shared" si="0"/>
        <v>117600630</v>
      </c>
      <c r="F14" s="851">
        <v>93641136</v>
      </c>
      <c r="G14" s="851">
        <v>23959494</v>
      </c>
      <c r="H14" s="849">
        <f t="shared" si="1"/>
        <v>47770538</v>
      </c>
      <c r="I14" s="258"/>
    </row>
    <row r="15" spans="1:9" x14ac:dyDescent="0.15">
      <c r="C15" s="269" t="s">
        <v>116</v>
      </c>
      <c r="D15" s="850">
        <v>57205353</v>
      </c>
      <c r="E15" s="848">
        <f t="shared" si="0"/>
        <v>75663353</v>
      </c>
      <c r="F15" s="851">
        <v>60093521</v>
      </c>
      <c r="G15" s="851">
        <v>15569832</v>
      </c>
      <c r="H15" s="849">
        <f t="shared" si="1"/>
        <v>18458000</v>
      </c>
      <c r="I15" s="258"/>
    </row>
    <row r="16" spans="1:9" x14ac:dyDescent="0.15">
      <c r="C16" s="269" t="s">
        <v>117</v>
      </c>
      <c r="D16" s="850">
        <v>102337223</v>
      </c>
      <c r="E16" s="848">
        <f t="shared" si="0"/>
        <v>187074889</v>
      </c>
      <c r="F16" s="851">
        <v>150503133</v>
      </c>
      <c r="G16" s="851">
        <v>36571756</v>
      </c>
      <c r="H16" s="849">
        <f t="shared" si="1"/>
        <v>84737666</v>
      </c>
      <c r="I16" s="258"/>
    </row>
    <row r="17" spans="1:9" x14ac:dyDescent="0.15">
      <c r="C17" s="269" t="s">
        <v>118</v>
      </c>
      <c r="D17" s="850">
        <v>157007476</v>
      </c>
      <c r="E17" s="848">
        <f t="shared" si="0"/>
        <v>222802084</v>
      </c>
      <c r="F17" s="851">
        <v>179001701</v>
      </c>
      <c r="G17" s="851">
        <v>43800383</v>
      </c>
      <c r="H17" s="849">
        <f t="shared" si="1"/>
        <v>65794608</v>
      </c>
      <c r="I17" s="258"/>
    </row>
    <row r="18" spans="1:9" x14ac:dyDescent="0.15">
      <c r="C18" s="269" t="s">
        <v>119</v>
      </c>
      <c r="D18" s="850">
        <v>71435284</v>
      </c>
      <c r="E18" s="848">
        <f t="shared" si="0"/>
        <v>66453411</v>
      </c>
      <c r="F18" s="851">
        <v>53690504</v>
      </c>
      <c r="G18" s="851">
        <v>12762907</v>
      </c>
      <c r="H18" s="849">
        <f t="shared" si="1"/>
        <v>0</v>
      </c>
      <c r="I18" s="258"/>
    </row>
    <row r="19" spans="1:9" x14ac:dyDescent="0.15">
      <c r="C19" s="269" t="s">
        <v>120</v>
      </c>
      <c r="D19" s="850">
        <v>47294406</v>
      </c>
      <c r="E19" s="848">
        <f t="shared" si="0"/>
        <v>91395112</v>
      </c>
      <c r="F19" s="851">
        <v>74272884</v>
      </c>
      <c r="G19" s="851">
        <v>17122228</v>
      </c>
      <c r="H19" s="849">
        <f t="shared" si="1"/>
        <v>44100706</v>
      </c>
      <c r="I19" s="258"/>
    </row>
    <row r="20" spans="1:9" x14ac:dyDescent="0.15">
      <c r="C20" s="269" t="s">
        <v>121</v>
      </c>
      <c r="D20" s="850">
        <v>85704454</v>
      </c>
      <c r="E20" s="848">
        <f t="shared" si="0"/>
        <v>140396625</v>
      </c>
      <c r="F20" s="851">
        <v>112493871</v>
      </c>
      <c r="G20" s="851">
        <v>27902754</v>
      </c>
      <c r="H20" s="849">
        <f t="shared" si="1"/>
        <v>54692171</v>
      </c>
      <c r="I20" s="258"/>
    </row>
    <row r="21" spans="1:9" x14ac:dyDescent="0.15">
      <c r="C21" s="269" t="s">
        <v>122</v>
      </c>
      <c r="D21" s="850">
        <v>44763606</v>
      </c>
      <c r="E21" s="848">
        <f t="shared" si="0"/>
        <v>81947481</v>
      </c>
      <c r="F21" s="851">
        <v>65937486</v>
      </c>
      <c r="G21" s="851">
        <v>16009995</v>
      </c>
      <c r="H21" s="849">
        <f t="shared" si="1"/>
        <v>37183875</v>
      </c>
      <c r="I21" s="258"/>
    </row>
    <row r="22" spans="1:9" x14ac:dyDescent="0.15">
      <c r="C22" s="269" t="s">
        <v>123</v>
      </c>
      <c r="D22" s="850">
        <v>42820467</v>
      </c>
      <c r="E22" s="848">
        <f t="shared" si="0"/>
        <v>106718055</v>
      </c>
      <c r="F22" s="851">
        <v>85908625</v>
      </c>
      <c r="G22" s="851">
        <v>20809430</v>
      </c>
      <c r="H22" s="849">
        <f t="shared" si="1"/>
        <v>63897588</v>
      </c>
      <c r="I22" s="258"/>
    </row>
    <row r="23" spans="1:9" x14ac:dyDescent="0.15">
      <c r="C23" s="269" t="s">
        <v>124</v>
      </c>
      <c r="D23" s="850">
        <v>25599185</v>
      </c>
      <c r="E23" s="848">
        <f t="shared" si="0"/>
        <v>73083719</v>
      </c>
      <c r="F23" s="851">
        <v>58590419</v>
      </c>
      <c r="G23" s="851">
        <v>14493300</v>
      </c>
      <c r="H23" s="849">
        <f t="shared" si="1"/>
        <v>47484534</v>
      </c>
      <c r="I23" s="258"/>
    </row>
    <row r="24" spans="1:9" x14ac:dyDescent="0.15">
      <c r="C24" s="269" t="s">
        <v>125</v>
      </c>
      <c r="D24" s="850">
        <v>66474113</v>
      </c>
      <c r="E24" s="848">
        <f t="shared" si="0"/>
        <v>155735450</v>
      </c>
      <c r="F24" s="851">
        <v>125477145</v>
      </c>
      <c r="G24" s="851">
        <v>30258305</v>
      </c>
      <c r="H24" s="849">
        <f t="shared" si="1"/>
        <v>89261337</v>
      </c>
      <c r="I24" s="258"/>
    </row>
    <row r="25" spans="1:9" x14ac:dyDescent="0.15">
      <c r="C25" s="269" t="s">
        <v>126</v>
      </c>
      <c r="D25" s="850">
        <v>91715430</v>
      </c>
      <c r="E25" s="848">
        <f t="shared" si="0"/>
        <v>198783842</v>
      </c>
      <c r="F25" s="851">
        <v>157682658</v>
      </c>
      <c r="G25" s="851">
        <v>41101184</v>
      </c>
      <c r="H25" s="849">
        <f t="shared" si="1"/>
        <v>107068412</v>
      </c>
      <c r="I25" s="258"/>
    </row>
    <row r="26" spans="1:9" x14ac:dyDescent="0.15">
      <c r="C26" s="269" t="s">
        <v>127</v>
      </c>
      <c r="D26" s="850">
        <v>73451369</v>
      </c>
      <c r="E26" s="848">
        <f t="shared" si="0"/>
        <v>191679461</v>
      </c>
      <c r="F26" s="851">
        <v>152761143</v>
      </c>
      <c r="G26" s="851">
        <v>38918318</v>
      </c>
      <c r="H26" s="849">
        <f t="shared" si="1"/>
        <v>118228092</v>
      </c>
      <c r="I26" s="258"/>
    </row>
    <row r="27" spans="1:9" x14ac:dyDescent="0.15">
      <c r="C27" s="269" t="s">
        <v>128</v>
      </c>
      <c r="D27" s="850">
        <v>49374591</v>
      </c>
      <c r="E27" s="848">
        <f t="shared" si="0"/>
        <v>141052441</v>
      </c>
      <c r="F27" s="851">
        <v>112367328</v>
      </c>
      <c r="G27" s="851">
        <v>28685113</v>
      </c>
      <c r="H27" s="849">
        <f t="shared" si="1"/>
        <v>91677850</v>
      </c>
      <c r="I27" s="258"/>
    </row>
    <row r="28" spans="1:9" ht="14.25" thickBot="1" x14ac:dyDescent="0.2">
      <c r="C28" s="270" t="s">
        <v>129</v>
      </c>
      <c r="D28" s="852">
        <v>77709487</v>
      </c>
      <c r="E28" s="853">
        <f t="shared" si="0"/>
        <v>195100478</v>
      </c>
      <c r="F28" s="853">
        <v>155350379</v>
      </c>
      <c r="G28" s="853">
        <v>39750099</v>
      </c>
      <c r="H28" s="849">
        <f t="shared" si="1"/>
        <v>117390991</v>
      </c>
      <c r="I28" s="258"/>
    </row>
    <row r="29" spans="1:9" ht="15" thickTop="1" thickBot="1" x14ac:dyDescent="0.2">
      <c r="C29" s="271" t="s">
        <v>19</v>
      </c>
      <c r="D29" s="854">
        <f>SUM(D6:D28)</f>
        <v>1509674375</v>
      </c>
      <c r="E29" s="855">
        <f>SUM(E6:E28)</f>
        <v>2690319411</v>
      </c>
      <c r="F29" s="855">
        <f>SUM(F6:F28)</f>
        <v>2151290313</v>
      </c>
      <c r="G29" s="855">
        <f>SUM(G6:G28)</f>
        <v>539029098</v>
      </c>
      <c r="H29" s="856">
        <f>SUM(H6:H28)</f>
        <v>1213974041</v>
      </c>
      <c r="I29" s="258"/>
    </row>
    <row r="30" spans="1:9" x14ac:dyDescent="0.15">
      <c r="A30" s="259"/>
      <c r="B30" s="259"/>
      <c r="C30" s="258"/>
      <c r="D30" s="257"/>
      <c r="E30" s="257"/>
      <c r="F30" s="259"/>
      <c r="G30" s="272"/>
      <c r="H30" s="272"/>
      <c r="I30" s="258"/>
    </row>
    <row r="31" spans="1:9" x14ac:dyDescent="0.15">
      <c r="C31" s="273"/>
      <c r="D31" s="257"/>
      <c r="E31" s="257"/>
      <c r="F31" s="257"/>
      <c r="G31" s="274"/>
      <c r="H31" s="275"/>
      <c r="I31" s="258"/>
    </row>
  </sheetData>
  <mergeCells count="3">
    <mergeCell ref="C3:D3"/>
    <mergeCell ref="C4:C5"/>
    <mergeCell ref="F4:G4"/>
  </mergeCells>
  <phoneticPr fontId="2"/>
  <printOptions horizontalCentered="1" verticalCentered="1"/>
  <pageMargins left="0.75" right="0.75" top="1" bottom="1" header="0.51200000000000001" footer="0.51200000000000001"/>
  <pageSetup paperSize="9" orientation="landscape"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4E34C-C68D-4836-95B5-126B722A932D}">
  <sheetPr codeName="Sheet19">
    <tabColor indexed="13"/>
  </sheetPr>
  <dimension ref="A1:U26"/>
  <sheetViews>
    <sheetView showGridLines="0" zoomScale="98" zoomScaleNormal="98" workbookViewId="0"/>
  </sheetViews>
  <sheetFormatPr defaultRowHeight="13.5" x14ac:dyDescent="0.15"/>
  <cols>
    <col min="1" max="1" width="9" style="37" customWidth="1"/>
    <col min="2" max="2" width="0.125" style="37" customWidth="1"/>
    <col min="3" max="3" width="4.125" style="95" customWidth="1"/>
    <col min="4" max="5" width="4.625" style="95" customWidth="1"/>
    <col min="6" max="6" width="12.625" style="95" customWidth="1"/>
    <col min="7" max="8" width="10.625" style="524" customWidth="1"/>
    <col min="9" max="9" width="5.875" style="524" customWidth="1"/>
    <col min="10" max="10" width="10.875" style="524" bestFit="1" customWidth="1"/>
    <col min="11" max="11" width="11.125" style="524" bestFit="1" customWidth="1"/>
    <col min="12" max="12" width="5.5" style="524" customWidth="1"/>
    <col min="13" max="14" width="10.625" style="524" customWidth="1"/>
    <col min="15" max="15" width="5.5" style="524" customWidth="1"/>
    <col min="16" max="17" width="10.625" style="95" customWidth="1"/>
    <col min="18" max="18" width="5.5" style="95" customWidth="1"/>
    <col min="19" max="20" width="10.625" style="95" customWidth="1"/>
    <col min="21" max="21" width="5.5" style="95" customWidth="1"/>
    <col min="22" max="22" width="9" style="95" customWidth="1"/>
    <col min="23" max="16384" width="9" style="95"/>
  </cols>
  <sheetData>
    <row r="1" spans="1:21" s="37" customFormat="1" ht="17.25" x14ac:dyDescent="0.2">
      <c r="A1" s="37" t="s">
        <v>254</v>
      </c>
      <c r="C1" s="5" t="s">
        <v>260</v>
      </c>
      <c r="G1" s="38"/>
      <c r="I1" s="38"/>
    </row>
    <row r="2" spans="1:21" ht="17.25" x14ac:dyDescent="0.15">
      <c r="A2" s="37" t="s">
        <v>255</v>
      </c>
      <c r="C2" s="1123" t="s">
        <v>230</v>
      </c>
      <c r="D2" s="1123"/>
      <c r="E2" s="1123"/>
      <c r="F2" s="1123"/>
      <c r="G2" s="1123"/>
      <c r="H2" s="1123"/>
      <c r="I2" s="484"/>
      <c r="J2" s="484"/>
      <c r="K2" s="484"/>
      <c r="L2" s="484"/>
      <c r="M2" s="484"/>
      <c r="N2" s="484"/>
      <c r="O2" s="484"/>
      <c r="P2" s="485"/>
      <c r="Q2" s="485"/>
      <c r="R2" s="485"/>
      <c r="S2" s="485"/>
      <c r="T2" s="485"/>
      <c r="U2" s="485"/>
    </row>
    <row r="3" spans="1:21" ht="14.25" thickBot="1" x14ac:dyDescent="0.2">
      <c r="C3" s="485"/>
      <c r="D3" s="485"/>
      <c r="E3" s="485"/>
      <c r="F3" s="485"/>
      <c r="G3" s="484"/>
      <c r="H3" s="484"/>
      <c r="I3" s="484"/>
      <c r="J3" s="484"/>
      <c r="K3" s="484"/>
      <c r="L3" s="484"/>
      <c r="M3" s="484"/>
      <c r="N3" s="484"/>
      <c r="O3" s="484"/>
      <c r="P3" s="485"/>
      <c r="Q3" s="486"/>
      <c r="R3" s="487"/>
      <c r="S3" s="485"/>
      <c r="T3" s="486"/>
      <c r="U3" s="277" t="s">
        <v>239</v>
      </c>
    </row>
    <row r="4" spans="1:21" ht="15.75" customHeight="1" x14ac:dyDescent="0.15">
      <c r="C4" s="1171" t="s">
        <v>0</v>
      </c>
      <c r="D4" s="1172"/>
      <c r="E4" s="1172"/>
      <c r="F4" s="1173"/>
      <c r="G4" s="1145" t="s">
        <v>322</v>
      </c>
      <c r="H4" s="1139"/>
      <c r="I4" s="1144"/>
      <c r="J4" s="1143" t="s">
        <v>333</v>
      </c>
      <c r="K4" s="1139"/>
      <c r="L4" s="1144"/>
      <c r="M4" s="1143" t="s">
        <v>358</v>
      </c>
      <c r="N4" s="1140"/>
      <c r="O4" s="1146"/>
      <c r="P4" s="1139" t="s">
        <v>376</v>
      </c>
      <c r="Q4" s="1140"/>
      <c r="R4" s="1141"/>
      <c r="S4" s="1143" t="s">
        <v>377</v>
      </c>
      <c r="T4" s="1140"/>
      <c r="U4" s="1147"/>
    </row>
    <row r="5" spans="1:21" ht="16.5" customHeight="1" thickBot="1" x14ac:dyDescent="0.2">
      <c r="C5" s="1174"/>
      <c r="D5" s="1175"/>
      <c r="E5" s="1175"/>
      <c r="F5" s="1176"/>
      <c r="G5" s="488" t="s">
        <v>135</v>
      </c>
      <c r="H5" s="489" t="s">
        <v>130</v>
      </c>
      <c r="I5" s="489" t="s">
        <v>2</v>
      </c>
      <c r="J5" s="488" t="s">
        <v>135</v>
      </c>
      <c r="K5" s="489" t="s">
        <v>130</v>
      </c>
      <c r="L5" s="489" t="s">
        <v>2</v>
      </c>
      <c r="M5" s="489" t="s">
        <v>135</v>
      </c>
      <c r="N5" s="489" t="s">
        <v>130</v>
      </c>
      <c r="O5" s="490" t="s">
        <v>2</v>
      </c>
      <c r="P5" s="488" t="s">
        <v>135</v>
      </c>
      <c r="Q5" s="489" t="s">
        <v>130</v>
      </c>
      <c r="R5" s="491" t="s">
        <v>2</v>
      </c>
      <c r="S5" s="489" t="s">
        <v>135</v>
      </c>
      <c r="T5" s="489" t="s">
        <v>130</v>
      </c>
      <c r="U5" s="492" t="s">
        <v>2</v>
      </c>
    </row>
    <row r="6" spans="1:21" ht="14.25" customHeight="1" thickTop="1" x14ac:dyDescent="0.15">
      <c r="C6" s="1177" t="s">
        <v>136</v>
      </c>
      <c r="D6" s="1163" t="s">
        <v>268</v>
      </c>
      <c r="E6" s="1148" t="s">
        <v>131</v>
      </c>
      <c r="F6" s="1149"/>
      <c r="G6" s="123">
        <v>57351</v>
      </c>
      <c r="H6" s="123">
        <v>5882460</v>
      </c>
      <c r="I6" s="493">
        <v>100</v>
      </c>
      <c r="J6" s="123">
        <v>58143</v>
      </c>
      <c r="K6" s="123">
        <v>6333249</v>
      </c>
      <c r="L6" s="493">
        <f>K6/H6*100</f>
        <v>107.66327352842178</v>
      </c>
      <c r="M6" s="123">
        <v>58142</v>
      </c>
      <c r="N6" s="123">
        <v>6195394</v>
      </c>
      <c r="O6" s="732">
        <f>N6/H6*100</f>
        <v>105.31978117998253</v>
      </c>
      <c r="P6" s="125">
        <v>59033</v>
      </c>
      <c r="Q6" s="123">
        <v>6482588</v>
      </c>
      <c r="R6" s="926">
        <f>Q6/H6*100</f>
        <v>110.20199032377612</v>
      </c>
      <c r="S6" s="123">
        <v>57870</v>
      </c>
      <c r="T6" s="123">
        <v>7008000</v>
      </c>
      <c r="U6" s="733">
        <f>T6/H6*100</f>
        <v>119.13383176426188</v>
      </c>
    </row>
    <row r="7" spans="1:21" x14ac:dyDescent="0.15">
      <c r="C7" s="1178"/>
      <c r="D7" s="1164"/>
      <c r="E7" s="1150" t="s">
        <v>238</v>
      </c>
      <c r="F7" s="1151"/>
      <c r="G7" s="111">
        <v>117229</v>
      </c>
      <c r="H7" s="111">
        <v>18588290</v>
      </c>
      <c r="I7" s="494">
        <v>100</v>
      </c>
      <c r="J7" s="111">
        <v>119176</v>
      </c>
      <c r="K7" s="111">
        <v>19086359</v>
      </c>
      <c r="L7" s="494">
        <f t="shared" ref="L7:L19" si="0">K7/H7*100</f>
        <v>102.67947724077902</v>
      </c>
      <c r="M7" s="111">
        <v>123376</v>
      </c>
      <c r="N7" s="111">
        <v>20199288</v>
      </c>
      <c r="O7" s="734">
        <f t="shared" ref="O7:O19" si="1">N7/H7*100</f>
        <v>108.66673588587223</v>
      </c>
      <c r="P7" s="112">
        <v>127628</v>
      </c>
      <c r="Q7" s="111">
        <v>20344749</v>
      </c>
      <c r="R7" s="927">
        <f t="shared" ref="R7:R16" si="2">Q7/H7*100</f>
        <v>109.4492769372546</v>
      </c>
      <c r="S7" s="111">
        <v>129630</v>
      </c>
      <c r="T7" s="111">
        <v>22165000</v>
      </c>
      <c r="U7" s="495">
        <f t="shared" ref="U7:U16" si="3">T7/H7*100</f>
        <v>119.2417376746328</v>
      </c>
    </row>
    <row r="8" spans="1:21" x14ac:dyDescent="0.15">
      <c r="C8" s="1178"/>
      <c r="D8" s="1165"/>
      <c r="E8" s="1152" t="s">
        <v>310</v>
      </c>
      <c r="F8" s="1153"/>
      <c r="G8" s="107">
        <v>174580</v>
      </c>
      <c r="H8" s="107">
        <v>24470750</v>
      </c>
      <c r="I8" s="496">
        <v>100</v>
      </c>
      <c r="J8" s="202">
        <v>177319</v>
      </c>
      <c r="K8" s="107">
        <v>25419608</v>
      </c>
      <c r="L8" s="496">
        <f t="shared" si="0"/>
        <v>103.87751907890032</v>
      </c>
      <c r="M8" s="202">
        <v>181518</v>
      </c>
      <c r="N8" s="107">
        <v>26394682</v>
      </c>
      <c r="O8" s="497">
        <f t="shared" si="1"/>
        <v>107.86217014190412</v>
      </c>
      <c r="P8" s="203">
        <v>186661</v>
      </c>
      <c r="Q8" s="107">
        <v>26827337</v>
      </c>
      <c r="R8" s="928">
        <f t="shared" si="2"/>
        <v>109.63021975215308</v>
      </c>
      <c r="S8" s="202">
        <v>187500</v>
      </c>
      <c r="T8" s="107">
        <v>29173000</v>
      </c>
      <c r="U8" s="498">
        <f t="shared" si="3"/>
        <v>119.21579845325543</v>
      </c>
    </row>
    <row r="9" spans="1:21" ht="13.5" customHeight="1" x14ac:dyDescent="0.15">
      <c r="C9" s="1178"/>
      <c r="D9" s="1128" t="s">
        <v>132</v>
      </c>
      <c r="E9" s="1129"/>
      <c r="F9" s="1130"/>
      <c r="G9" s="499">
        <v>297</v>
      </c>
      <c r="H9" s="111">
        <v>104557</v>
      </c>
      <c r="I9" s="496">
        <v>100</v>
      </c>
      <c r="J9" s="499">
        <v>150</v>
      </c>
      <c r="K9" s="111">
        <v>127672</v>
      </c>
      <c r="L9" s="496">
        <f t="shared" si="0"/>
        <v>122.10755855657681</v>
      </c>
      <c r="M9" s="499">
        <v>121</v>
      </c>
      <c r="N9" s="111">
        <v>157611</v>
      </c>
      <c r="O9" s="497">
        <f t="shared" si="1"/>
        <v>150.74170069914018</v>
      </c>
      <c r="P9" s="929">
        <v>146</v>
      </c>
      <c r="Q9" s="111">
        <v>139731</v>
      </c>
      <c r="R9" s="928">
        <f t="shared" si="2"/>
        <v>133.64098051780368</v>
      </c>
      <c r="S9" s="499"/>
      <c r="T9" s="111">
        <v>151000</v>
      </c>
      <c r="U9" s="498">
        <f t="shared" si="3"/>
        <v>144.41883374618629</v>
      </c>
    </row>
    <row r="10" spans="1:21" ht="14.25" customHeight="1" thickBot="1" x14ac:dyDescent="0.2">
      <c r="C10" s="1179"/>
      <c r="D10" s="1121" t="s">
        <v>133</v>
      </c>
      <c r="E10" s="1131"/>
      <c r="F10" s="1132"/>
      <c r="G10" s="500" t="s">
        <v>218</v>
      </c>
      <c r="H10" s="165">
        <v>390607</v>
      </c>
      <c r="I10" s="501">
        <v>100</v>
      </c>
      <c r="J10" s="502" t="s">
        <v>218</v>
      </c>
      <c r="K10" s="165">
        <v>354086</v>
      </c>
      <c r="L10" s="501">
        <f t="shared" si="0"/>
        <v>90.650193160900855</v>
      </c>
      <c r="M10" s="502" t="s">
        <v>218</v>
      </c>
      <c r="N10" s="165">
        <v>371319</v>
      </c>
      <c r="O10" s="735">
        <f t="shared" si="1"/>
        <v>95.062044459008675</v>
      </c>
      <c r="P10" s="500" t="s">
        <v>218</v>
      </c>
      <c r="Q10" s="165">
        <v>369358</v>
      </c>
      <c r="R10" s="930">
        <f t="shared" si="2"/>
        <v>94.560005325045381</v>
      </c>
      <c r="S10" s="502" t="s">
        <v>218</v>
      </c>
      <c r="T10" s="165">
        <v>407000</v>
      </c>
      <c r="U10" s="736">
        <f t="shared" si="3"/>
        <v>104.19680138860798</v>
      </c>
    </row>
    <row r="11" spans="1:21" ht="15" thickTop="1" thickBot="1" x14ac:dyDescent="0.2">
      <c r="C11" s="1125" t="s">
        <v>19</v>
      </c>
      <c r="D11" s="1126"/>
      <c r="E11" s="1126"/>
      <c r="F11" s="1127"/>
      <c r="G11" s="503" t="s">
        <v>218</v>
      </c>
      <c r="H11" s="504">
        <v>24965914</v>
      </c>
      <c r="I11" s="505">
        <v>100</v>
      </c>
      <c r="J11" s="503" t="s">
        <v>218</v>
      </c>
      <c r="K11" s="504">
        <v>25901366</v>
      </c>
      <c r="L11" s="505">
        <f t="shared" si="0"/>
        <v>103.74691669610013</v>
      </c>
      <c r="M11" s="506" t="s">
        <v>218</v>
      </c>
      <c r="N11" s="504">
        <v>26923612</v>
      </c>
      <c r="O11" s="737">
        <f t="shared" si="1"/>
        <v>107.84148339211615</v>
      </c>
      <c r="P11" s="503" t="s">
        <v>218</v>
      </c>
      <c r="Q11" s="504">
        <v>27336426</v>
      </c>
      <c r="R11" s="931">
        <f t="shared" si="2"/>
        <v>109.49499385442087</v>
      </c>
      <c r="S11" s="506" t="s">
        <v>218</v>
      </c>
      <c r="T11" s="504">
        <v>29731000</v>
      </c>
      <c r="U11" s="738">
        <f t="shared" si="3"/>
        <v>119.08636711638117</v>
      </c>
    </row>
    <row r="12" spans="1:21" ht="13.5" customHeight="1" x14ac:dyDescent="0.15">
      <c r="C12" s="1166" t="s">
        <v>80</v>
      </c>
      <c r="D12" s="1167"/>
      <c r="E12" s="1154" t="s">
        <v>309</v>
      </c>
      <c r="F12" s="507" t="s">
        <v>330</v>
      </c>
      <c r="G12" s="508" t="s">
        <v>218</v>
      </c>
      <c r="H12" s="107">
        <v>115235</v>
      </c>
      <c r="I12" s="501">
        <v>100</v>
      </c>
      <c r="J12" s="509" t="s">
        <v>218</v>
      </c>
      <c r="K12" s="107">
        <v>119223</v>
      </c>
      <c r="L12" s="501">
        <f t="shared" si="0"/>
        <v>103.46075411116414</v>
      </c>
      <c r="M12" s="510" t="s">
        <v>218</v>
      </c>
      <c r="N12" s="107">
        <v>120975</v>
      </c>
      <c r="O12" s="735">
        <f t="shared" si="1"/>
        <v>104.98112552609884</v>
      </c>
      <c r="P12" s="509" t="s">
        <v>218</v>
      </c>
      <c r="Q12" s="107">
        <v>122701</v>
      </c>
      <c r="R12" s="930">
        <f t="shared" si="2"/>
        <v>106.47893435154249</v>
      </c>
      <c r="S12" s="499" t="s">
        <v>218</v>
      </c>
      <c r="T12" s="107">
        <v>121999</v>
      </c>
      <c r="U12" s="739">
        <f t="shared" si="3"/>
        <v>105.86974443528443</v>
      </c>
    </row>
    <row r="13" spans="1:21" ht="13.5" customHeight="1" x14ac:dyDescent="0.15">
      <c r="C13" s="1159"/>
      <c r="D13" s="1168"/>
      <c r="E13" s="1155"/>
      <c r="F13" s="511" t="s">
        <v>328</v>
      </c>
      <c r="G13" s="508" t="s">
        <v>218</v>
      </c>
      <c r="H13" s="111">
        <v>19</v>
      </c>
      <c r="I13" s="499" t="s">
        <v>218</v>
      </c>
      <c r="J13" s="499" t="s">
        <v>218</v>
      </c>
      <c r="K13" s="111">
        <v>16</v>
      </c>
      <c r="L13" s="499" t="s">
        <v>218</v>
      </c>
      <c r="M13" s="499" t="s">
        <v>218</v>
      </c>
      <c r="N13" s="111">
        <v>30</v>
      </c>
      <c r="O13" s="512" t="s">
        <v>218</v>
      </c>
      <c r="P13" s="929" t="s">
        <v>218</v>
      </c>
      <c r="Q13" s="111">
        <v>0</v>
      </c>
      <c r="R13" s="499" t="s">
        <v>218</v>
      </c>
      <c r="S13" s="499" t="s">
        <v>218</v>
      </c>
      <c r="T13" s="111">
        <v>1</v>
      </c>
      <c r="U13" s="513" t="s">
        <v>218</v>
      </c>
    </row>
    <row r="14" spans="1:21" x14ac:dyDescent="0.15">
      <c r="C14" s="1159"/>
      <c r="D14" s="1168"/>
      <c r="E14" s="1156"/>
      <c r="F14" s="514" t="s">
        <v>133</v>
      </c>
      <c r="G14" s="508" t="s">
        <v>218</v>
      </c>
      <c r="H14" s="111">
        <v>2086</v>
      </c>
      <c r="I14" s="496">
        <v>100</v>
      </c>
      <c r="J14" s="499" t="s">
        <v>218</v>
      </c>
      <c r="K14" s="111">
        <v>2052</v>
      </c>
      <c r="L14" s="496">
        <f t="shared" si="0"/>
        <v>98.370086289549377</v>
      </c>
      <c r="M14" s="499" t="s">
        <v>218</v>
      </c>
      <c r="N14" s="111">
        <v>1914</v>
      </c>
      <c r="O14" s="497">
        <f t="shared" si="1"/>
        <v>91.75455417066155</v>
      </c>
      <c r="P14" s="929" t="s">
        <v>218</v>
      </c>
      <c r="Q14" s="111">
        <v>1790</v>
      </c>
      <c r="R14" s="496">
        <f t="shared" si="2"/>
        <v>85.810162991371044</v>
      </c>
      <c r="S14" s="499" t="s">
        <v>218</v>
      </c>
      <c r="T14" s="111">
        <v>2000</v>
      </c>
      <c r="U14" s="495">
        <f t="shared" si="3"/>
        <v>95.877277085330775</v>
      </c>
    </row>
    <row r="15" spans="1:21" x14ac:dyDescent="0.15">
      <c r="C15" s="1169"/>
      <c r="D15" s="1170"/>
      <c r="E15" s="1128" t="s">
        <v>295</v>
      </c>
      <c r="F15" s="1142"/>
      <c r="G15" s="508" t="s">
        <v>218</v>
      </c>
      <c r="H15" s="197">
        <v>6246</v>
      </c>
      <c r="I15" s="496" t="s">
        <v>221</v>
      </c>
      <c r="J15" s="499" t="s">
        <v>218</v>
      </c>
      <c r="K15" s="197">
        <v>8704</v>
      </c>
      <c r="L15" s="496" t="s">
        <v>221</v>
      </c>
      <c r="M15" s="499" t="s">
        <v>218</v>
      </c>
      <c r="N15" s="111">
        <v>7396</v>
      </c>
      <c r="O15" s="497" t="s">
        <v>221</v>
      </c>
      <c r="P15" s="929" t="s">
        <v>218</v>
      </c>
      <c r="Q15" s="111">
        <v>8739</v>
      </c>
      <c r="R15" s="496" t="s">
        <v>221</v>
      </c>
      <c r="S15" s="499" t="s">
        <v>218</v>
      </c>
      <c r="T15" s="111">
        <v>7000</v>
      </c>
      <c r="U15" s="495" t="s">
        <v>221</v>
      </c>
    </row>
    <row r="16" spans="1:21" ht="13.5" customHeight="1" x14ac:dyDescent="0.15">
      <c r="C16" s="1157" t="s">
        <v>137</v>
      </c>
      <c r="D16" s="1158"/>
      <c r="E16" s="1119" t="s">
        <v>330</v>
      </c>
      <c r="F16" s="1120"/>
      <c r="G16" s="508" t="s">
        <v>218</v>
      </c>
      <c r="H16" s="111">
        <v>2125644</v>
      </c>
      <c r="I16" s="496">
        <v>100</v>
      </c>
      <c r="J16" s="499" t="s">
        <v>218</v>
      </c>
      <c r="K16" s="111">
        <v>2297131</v>
      </c>
      <c r="L16" s="496">
        <f t="shared" si="0"/>
        <v>108.06753153397277</v>
      </c>
      <c r="M16" s="499" t="s">
        <v>218</v>
      </c>
      <c r="N16" s="111">
        <v>2344907</v>
      </c>
      <c r="O16" s="497">
        <f t="shared" si="1"/>
        <v>110.31513273153924</v>
      </c>
      <c r="P16" s="929" t="s">
        <v>218</v>
      </c>
      <c r="Q16" s="111">
        <v>2288589</v>
      </c>
      <c r="R16" s="496">
        <f t="shared" si="2"/>
        <v>107.6656768489926</v>
      </c>
      <c r="S16" s="499" t="s">
        <v>218</v>
      </c>
      <c r="T16" s="111">
        <v>2202998</v>
      </c>
      <c r="U16" s="498">
        <f t="shared" si="3"/>
        <v>103.63908537836062</v>
      </c>
    </row>
    <row r="17" spans="3:21" ht="13.5" customHeight="1" x14ac:dyDescent="0.15">
      <c r="C17" s="1159"/>
      <c r="D17" s="1160"/>
      <c r="E17" s="1128" t="s">
        <v>328</v>
      </c>
      <c r="F17" s="1142"/>
      <c r="G17" s="508" t="s">
        <v>218</v>
      </c>
      <c r="H17" s="111">
        <v>9</v>
      </c>
      <c r="I17" s="499" t="s">
        <v>218</v>
      </c>
      <c r="J17" s="499" t="s">
        <v>218</v>
      </c>
      <c r="K17" s="111">
        <v>27</v>
      </c>
      <c r="L17" s="499" t="s">
        <v>218</v>
      </c>
      <c r="M17" s="499" t="s">
        <v>218</v>
      </c>
      <c r="N17" s="111">
        <v>34</v>
      </c>
      <c r="O17" s="512" t="s">
        <v>218</v>
      </c>
      <c r="P17" s="929" t="s">
        <v>218</v>
      </c>
      <c r="Q17" s="111">
        <v>0</v>
      </c>
      <c r="R17" s="499" t="s">
        <v>218</v>
      </c>
      <c r="S17" s="499" t="s">
        <v>218</v>
      </c>
      <c r="T17" s="111">
        <v>1</v>
      </c>
      <c r="U17" s="513" t="s">
        <v>218</v>
      </c>
    </row>
    <row r="18" spans="3:21" x14ac:dyDescent="0.15">
      <c r="C18" s="1161"/>
      <c r="D18" s="1162"/>
      <c r="E18" s="1128" t="s">
        <v>133</v>
      </c>
      <c r="F18" s="1142"/>
      <c r="G18" s="508" t="s">
        <v>218</v>
      </c>
      <c r="H18" s="111">
        <v>27</v>
      </c>
      <c r="I18" s="496">
        <v>100</v>
      </c>
      <c r="J18" s="499" t="s">
        <v>218</v>
      </c>
      <c r="K18" s="111">
        <v>85</v>
      </c>
      <c r="L18" s="496" t="s">
        <v>221</v>
      </c>
      <c r="M18" s="499" t="s">
        <v>218</v>
      </c>
      <c r="N18" s="111">
        <v>85</v>
      </c>
      <c r="O18" s="497" t="s">
        <v>221</v>
      </c>
      <c r="P18" s="929" t="s">
        <v>218</v>
      </c>
      <c r="Q18" s="111">
        <v>58</v>
      </c>
      <c r="R18" s="496" t="s">
        <v>221</v>
      </c>
      <c r="S18" s="499" t="s">
        <v>218</v>
      </c>
      <c r="T18" s="111">
        <v>1</v>
      </c>
      <c r="U18" s="498" t="s">
        <v>221</v>
      </c>
    </row>
    <row r="19" spans="3:21" ht="13.5" customHeight="1" x14ac:dyDescent="0.15">
      <c r="C19" s="1133" t="s">
        <v>134</v>
      </c>
      <c r="D19" s="1134"/>
      <c r="E19" s="1119" t="s">
        <v>330</v>
      </c>
      <c r="F19" s="1120"/>
      <c r="G19" s="508" t="s">
        <v>218</v>
      </c>
      <c r="H19" s="111">
        <v>9073</v>
      </c>
      <c r="I19" s="496">
        <v>100</v>
      </c>
      <c r="J19" s="499" t="s">
        <v>218</v>
      </c>
      <c r="K19" s="111">
        <v>13087</v>
      </c>
      <c r="L19" s="496">
        <f t="shared" si="0"/>
        <v>144.24115507549874</v>
      </c>
      <c r="M19" s="499" t="s">
        <v>218</v>
      </c>
      <c r="N19" s="111">
        <v>14530</v>
      </c>
      <c r="O19" s="497">
        <f t="shared" si="1"/>
        <v>160.14548660861897</v>
      </c>
      <c r="P19" s="929" t="s">
        <v>218</v>
      </c>
      <c r="Q19" s="111">
        <v>14725</v>
      </c>
      <c r="R19" s="496">
        <f>Q19/H19*100</f>
        <v>162.29472059958115</v>
      </c>
      <c r="S19" s="499" t="s">
        <v>218</v>
      </c>
      <c r="T19" s="111">
        <v>14998</v>
      </c>
      <c r="U19" s="740">
        <f>T19/H19*100</f>
        <v>165.30364818692823</v>
      </c>
    </row>
    <row r="20" spans="3:21" ht="13.5" customHeight="1" x14ac:dyDescent="0.15">
      <c r="C20" s="1135"/>
      <c r="D20" s="1136"/>
      <c r="E20" s="1128" t="s">
        <v>328</v>
      </c>
      <c r="F20" s="1142"/>
      <c r="G20" s="508" t="s">
        <v>218</v>
      </c>
      <c r="H20" s="111">
        <v>0</v>
      </c>
      <c r="I20" s="499" t="s">
        <v>218</v>
      </c>
      <c r="J20" s="499" t="s">
        <v>218</v>
      </c>
      <c r="K20" s="111">
        <v>0</v>
      </c>
      <c r="L20" s="499" t="s">
        <v>218</v>
      </c>
      <c r="M20" s="499" t="s">
        <v>218</v>
      </c>
      <c r="N20" s="111">
        <v>0</v>
      </c>
      <c r="O20" s="512" t="s">
        <v>218</v>
      </c>
      <c r="P20" s="929" t="s">
        <v>218</v>
      </c>
      <c r="Q20" s="111">
        <v>0</v>
      </c>
      <c r="R20" s="499" t="s">
        <v>218</v>
      </c>
      <c r="S20" s="499" t="s">
        <v>218</v>
      </c>
      <c r="T20" s="111">
        <v>1</v>
      </c>
      <c r="U20" s="513" t="s">
        <v>218</v>
      </c>
    </row>
    <row r="21" spans="3:21" ht="14.25" thickBot="1" x14ac:dyDescent="0.2">
      <c r="C21" s="1137"/>
      <c r="D21" s="1138"/>
      <c r="E21" s="1121" t="s">
        <v>133</v>
      </c>
      <c r="F21" s="1122"/>
      <c r="G21" s="500" t="s">
        <v>218</v>
      </c>
      <c r="H21" s="165">
        <v>0</v>
      </c>
      <c r="I21" s="496">
        <v>100</v>
      </c>
      <c r="J21" s="500" t="s">
        <v>218</v>
      </c>
      <c r="K21" s="165">
        <v>0</v>
      </c>
      <c r="L21" s="515" t="s">
        <v>221</v>
      </c>
      <c r="M21" s="502" t="s">
        <v>218</v>
      </c>
      <c r="N21" s="165">
        <v>0</v>
      </c>
      <c r="O21" s="516" t="s">
        <v>221</v>
      </c>
      <c r="P21" s="500" t="s">
        <v>218</v>
      </c>
      <c r="Q21" s="165">
        <v>0</v>
      </c>
      <c r="R21" s="928" t="s">
        <v>221</v>
      </c>
      <c r="S21" s="502" t="s">
        <v>218</v>
      </c>
      <c r="T21" s="165">
        <v>1</v>
      </c>
      <c r="U21" s="517" t="s">
        <v>221</v>
      </c>
    </row>
    <row r="22" spans="3:21" ht="15" thickTop="1" thickBot="1" x14ac:dyDescent="0.2">
      <c r="C22" s="1125" t="s">
        <v>46</v>
      </c>
      <c r="D22" s="1126"/>
      <c r="E22" s="1126"/>
      <c r="F22" s="1127"/>
      <c r="G22" s="503" t="s">
        <v>221</v>
      </c>
      <c r="H22" s="504">
        <f>SUM(H11:H21)</f>
        <v>27224253</v>
      </c>
      <c r="I22" s="505">
        <v>100</v>
      </c>
      <c r="J22" s="503" t="s">
        <v>221</v>
      </c>
      <c r="K22" s="504">
        <f>SUM(K11:K21)</f>
        <v>28341691</v>
      </c>
      <c r="L22" s="505">
        <f>K22/H22*100</f>
        <v>104.10456808493515</v>
      </c>
      <c r="M22" s="506" t="s">
        <v>221</v>
      </c>
      <c r="N22" s="504">
        <f>SUM(N11:N21)</f>
        <v>29413483</v>
      </c>
      <c r="O22" s="737">
        <f>N22/H22*100</f>
        <v>108.04146949413085</v>
      </c>
      <c r="P22" s="503" t="s">
        <v>221</v>
      </c>
      <c r="Q22" s="504">
        <v>29773028</v>
      </c>
      <c r="R22" s="931">
        <f>Q22/H22*100</f>
        <v>109.36214852249573</v>
      </c>
      <c r="S22" s="506" t="s">
        <v>221</v>
      </c>
      <c r="T22" s="504">
        <f>SUM(T11:T21)</f>
        <v>32080000</v>
      </c>
      <c r="U22" s="738">
        <f>T22/H22*100</f>
        <v>117.8361073855727</v>
      </c>
    </row>
    <row r="23" spans="3:21" x14ac:dyDescent="0.15">
      <c r="C23" s="518"/>
      <c r="D23" s="518"/>
      <c r="E23" s="518"/>
      <c r="F23" s="518"/>
      <c r="G23" s="519"/>
      <c r="H23" s="519"/>
      <c r="I23" s="519"/>
      <c r="J23" s="520"/>
      <c r="K23" s="520"/>
      <c r="L23" s="520"/>
      <c r="M23" s="520"/>
      <c r="N23" s="520"/>
      <c r="O23" s="520"/>
      <c r="P23" s="521"/>
      <c r="Q23" s="521"/>
      <c r="R23" s="521"/>
      <c r="S23" s="521"/>
      <c r="T23" s="521"/>
      <c r="U23" s="521"/>
    </row>
    <row r="24" spans="3:21" x14ac:dyDescent="0.15">
      <c r="C24" s="1124" t="s">
        <v>296</v>
      </c>
      <c r="D24" s="1124"/>
      <c r="E24" s="1124"/>
      <c r="F24" s="1124"/>
      <c r="G24" s="1124"/>
      <c r="H24" s="1124"/>
      <c r="I24" s="1124"/>
      <c r="J24" s="1124"/>
      <c r="K24" s="1124"/>
      <c r="L24" s="1124"/>
      <c r="M24" s="1124"/>
      <c r="N24" s="1124"/>
      <c r="O24" s="1124"/>
      <c r="P24" s="1124"/>
      <c r="R24" s="521"/>
      <c r="S24" s="521"/>
      <c r="T24" s="521"/>
      <c r="U24" s="522"/>
    </row>
    <row r="25" spans="3:21" x14ac:dyDescent="0.15">
      <c r="C25" s="485" t="s">
        <v>297</v>
      </c>
      <c r="D25" s="485"/>
      <c r="E25" s="485"/>
      <c r="F25" s="485"/>
      <c r="G25" s="484"/>
      <c r="H25" s="484"/>
      <c r="I25" s="484"/>
      <c r="J25" s="484"/>
      <c r="K25" s="484"/>
      <c r="L25" s="484"/>
      <c r="M25" s="484"/>
      <c r="N25" s="484"/>
      <c r="O25" s="523"/>
      <c r="P25" s="485"/>
      <c r="Q25" s="485"/>
      <c r="R25" s="485"/>
      <c r="S25" s="485"/>
      <c r="T25" s="523"/>
      <c r="U25" s="485"/>
    </row>
    <row r="26" spans="3:21" x14ac:dyDescent="0.15">
      <c r="C26" s="95" t="s">
        <v>308</v>
      </c>
    </row>
  </sheetData>
  <mergeCells count="28">
    <mergeCell ref="D6:D8"/>
    <mergeCell ref="C12:D15"/>
    <mergeCell ref="E18:F18"/>
    <mergeCell ref="C4:F5"/>
    <mergeCell ref="C6:C10"/>
    <mergeCell ref="E15:F15"/>
    <mergeCell ref="E16:F16"/>
    <mergeCell ref="S4:U4"/>
    <mergeCell ref="E6:F6"/>
    <mergeCell ref="E7:F7"/>
    <mergeCell ref="E8:F8"/>
    <mergeCell ref="E12:E14"/>
    <mergeCell ref="E19:F19"/>
    <mergeCell ref="E21:F21"/>
    <mergeCell ref="C2:H2"/>
    <mergeCell ref="C24:P24"/>
    <mergeCell ref="C22:F22"/>
    <mergeCell ref="D9:F9"/>
    <mergeCell ref="D10:F10"/>
    <mergeCell ref="C11:F11"/>
    <mergeCell ref="C19:D21"/>
    <mergeCell ref="P4:R4"/>
    <mergeCell ref="E20:F20"/>
    <mergeCell ref="E17:F17"/>
    <mergeCell ref="J4:L4"/>
    <mergeCell ref="G4:I4"/>
    <mergeCell ref="M4:O4"/>
    <mergeCell ref="C16:D18"/>
  </mergeCells>
  <phoneticPr fontId="2"/>
  <printOptions horizontalCentered="1" verticalCentered="1"/>
  <pageMargins left="0.25" right="0.25" top="0.75" bottom="0.75" header="0.3" footer="0.3"/>
  <pageSetup paperSize="9" scale="81"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3</vt:i4>
      </vt:variant>
    </vt:vector>
  </HeadingPairs>
  <TitlesOfParts>
    <vt:vector size="19" baseType="lpstr">
      <vt:lpstr>2-（１）財政状況の推移 (2)</vt:lpstr>
      <vt:lpstr>2-（２）目的別決算状況 (2)</vt:lpstr>
      <vt:lpstr> 2-（３）性質別決算状況 (2)</vt:lpstr>
      <vt:lpstr>2-（４）国民健康保険決算状況</vt:lpstr>
      <vt:lpstr>2-（５）介護保険決算状況</vt:lpstr>
      <vt:lpstr>2-（６）後期高齢者医療決算状況</vt:lpstr>
      <vt:lpstr>2-（7）都区財政調整</vt:lpstr>
      <vt:lpstr>2-（８）都区財政調整区別算定結果 </vt:lpstr>
      <vt:lpstr>2-（９）特別区税の推移</vt:lpstr>
      <vt:lpstr>2-（１０）区民税負担額・区経費の推移</vt:lpstr>
      <vt:lpstr>2-（１１）軽自動車課税台数の推移</vt:lpstr>
      <vt:lpstr>2-（１２）特別区たばこ税の推移</vt:lpstr>
      <vt:lpstr>2-（１３）国税・都税・特別区税</vt:lpstr>
      <vt:lpstr>2-（１４）墨田区の国税の推移</vt:lpstr>
      <vt:lpstr>2-（１５）墨田区の都税の推移</vt:lpstr>
      <vt:lpstr>2-（１６）区有財産の推移</vt:lpstr>
      <vt:lpstr>' 2-（３）性質別決算状況 (2)'!Print_Area</vt:lpstr>
      <vt:lpstr>'2-（１）財政状況の推移 (2)'!Print_Area</vt:lpstr>
      <vt:lpstr>'2-（２）目的別決算状況 (2)'!Print_Area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0</cp:revision>
  <cp:lastPrinted>2025-09-22T07:22:34Z</cp:lastPrinted>
  <dcterms:created xsi:type="dcterms:W3CDTF">1601-01-01T00:00:00Z</dcterms:created>
  <dcterms:modified xsi:type="dcterms:W3CDTF">2026-05-07T07:12:15Z</dcterms:modified>
  <cp:category/>
</cp:coreProperties>
</file>